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UARIO\ANSELMO\Recaudacion Federal\PC PACO\Anselmo OK\UCEF ANEXI VII 2015\Ajustes\PARA PUBLICAR\"/>
    </mc:Choice>
  </mc:AlternateContent>
  <bookViews>
    <workbookView xWindow="0" yWindow="360" windowWidth="15075" windowHeight="4440" activeTab="2"/>
  </bookViews>
  <sheets>
    <sheet name="PROVICIONALES" sheetId="5" r:id="rId1"/>
    <sheet name="DEFINITIVAS" sheetId="6" r:id="rId2"/>
    <sheet name="SALDO AJUSTES" sheetId="8" r:id="rId3"/>
  </sheets>
  <calcPr calcId="152511"/>
</workbook>
</file>

<file path=xl/calcChain.xml><?xml version="1.0" encoding="utf-8"?>
<calcChain xmlns="http://schemas.openxmlformats.org/spreadsheetml/2006/main">
  <c r="I11" i="6" l="1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10" i="6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9" i="5"/>
  <c r="K21" i="5" l="1"/>
  <c r="K15" i="5" l="1"/>
  <c r="K18" i="5"/>
  <c r="K17" i="5"/>
  <c r="K28" i="5"/>
  <c r="K12" i="5"/>
  <c r="K27" i="5"/>
  <c r="K11" i="5"/>
  <c r="K14" i="5"/>
  <c r="K25" i="5"/>
  <c r="K24" i="5"/>
  <c r="K23" i="5"/>
  <c r="K26" i="5"/>
  <c r="K10" i="5"/>
  <c r="K20" i="5"/>
  <c r="K19" i="5"/>
  <c r="K22" i="5"/>
  <c r="K9" i="5"/>
  <c r="K13" i="5"/>
  <c r="K16" i="5"/>
  <c r="D10" i="8" l="1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9" i="8"/>
  <c r="H29" i="5"/>
  <c r="K10" i="6" l="1"/>
  <c r="K12" i="6"/>
  <c r="K11" i="6"/>
  <c r="K14" i="6"/>
  <c r="K17" i="6"/>
  <c r="K18" i="6"/>
  <c r="K20" i="6"/>
  <c r="K21" i="6"/>
  <c r="K22" i="6"/>
  <c r="K24" i="6"/>
  <c r="K25" i="6"/>
  <c r="K26" i="6"/>
  <c r="K28" i="6"/>
  <c r="K29" i="6"/>
  <c r="K23" i="6"/>
  <c r="K19" i="6"/>
  <c r="K15" i="6"/>
  <c r="K16" i="6"/>
  <c r="K13" i="6"/>
  <c r="K27" i="6"/>
  <c r="H30" i="6" l="1"/>
  <c r="C29" i="8" l="1"/>
  <c r="B29" i="8"/>
  <c r="F30" i="6"/>
  <c r="D30" i="6"/>
  <c r="B30" i="6"/>
  <c r="D29" i="8" l="1"/>
  <c r="K30" i="6"/>
  <c r="D29" i="5"/>
  <c r="F29" i="5"/>
  <c r="B29" i="5"/>
  <c r="J20" i="6" l="1"/>
  <c r="J19" i="6"/>
  <c r="J25" i="6"/>
  <c r="J18" i="6"/>
  <c r="J28" i="6"/>
  <c r="J16" i="6"/>
  <c r="J17" i="6"/>
  <c r="J22" i="6"/>
  <c r="J21" i="6"/>
  <c r="J29" i="6"/>
  <c r="J13" i="6"/>
  <c r="J10" i="6"/>
  <c r="J23" i="6"/>
  <c r="J27" i="6"/>
  <c r="J14" i="6"/>
  <c r="J24" i="6"/>
  <c r="J11" i="6"/>
  <c r="J15" i="6"/>
  <c r="J26" i="6"/>
  <c r="J12" i="6"/>
  <c r="K29" i="5"/>
  <c r="J28" i="5" s="1"/>
  <c r="J17" i="5" l="1"/>
  <c r="J22" i="5"/>
  <c r="J19" i="5"/>
  <c r="J16" i="5"/>
  <c r="J21" i="5"/>
  <c r="J10" i="5"/>
  <c r="J26" i="5"/>
  <c r="J23" i="5"/>
  <c r="J20" i="5"/>
  <c r="J25" i="5"/>
  <c r="J14" i="5"/>
  <c r="J11" i="5"/>
  <c r="J27" i="5"/>
  <c r="J24" i="5"/>
  <c r="J13" i="5"/>
  <c r="J9" i="5"/>
  <c r="J18" i="5"/>
  <c r="J15" i="5"/>
  <c r="J12" i="5"/>
  <c r="J30" i="6"/>
  <c r="J29" i="5" l="1"/>
</calcChain>
</file>

<file path=xl/sharedStrings.xml><?xml version="1.0" encoding="utf-8"?>
<sst xmlns="http://schemas.openxmlformats.org/spreadsheetml/2006/main" count="120" uniqueCount="45">
  <si>
    <t>MUNICIPIOS</t>
  </si>
  <si>
    <t>TOTAL</t>
  </si>
  <si>
    <t>ACAPONETA</t>
  </si>
  <si>
    <t>AHUACATLAN</t>
  </si>
  <si>
    <t>AMATLAN DE CAÑAS</t>
  </si>
  <si>
    <t>BAHIA DE BANDERAS</t>
  </si>
  <si>
    <t>COMPOSTELA</t>
  </si>
  <si>
    <t>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</si>
  <si>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</si>
  <si>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</si>
  <si>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</si>
  <si>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</si>
  <si>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</si>
  <si>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</si>
  <si>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</si>
  <si>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SANTA MARIA DEL ORO</t>
  </si>
  <si>
    <t>SANTIAGO IXCUINTLA</t>
  </si>
  <si>
    <t>TECUALA</t>
  </si>
  <si>
    <t>TEPIC</t>
  </si>
  <si>
    <t>TUXPAN</t>
  </si>
  <si>
    <t>XALISCO</t>
  </si>
  <si>
    <t>TOTAL DE PARTICIPACIONES FEDERALES DEFINITIVAS</t>
  </si>
  <si>
    <t>SALDO TOTAL</t>
  </si>
  <si>
    <t>FONDO GENERAL DE PARTICIPACIONES</t>
  </si>
  <si>
    <t>FONDO DE FOMENTO MUNICIPAL</t>
  </si>
  <si>
    <t>IMPUESTO ESPECIAL SOBRE PRODUCCION Y SERVICIOS</t>
  </si>
  <si>
    <t>SAN PEDRO LAGUNILLAS</t>
  </si>
  <si>
    <t>GOBIERNO DEL ESTADO DE NAYARIT</t>
  </si>
  <si>
    <t>SECRETARIA DE ADMINISTRACION Y FINANZAS</t>
  </si>
  <si>
    <t>SUBSECRETARIA DE INGRESOS</t>
  </si>
  <si>
    <t>ANEXO VI</t>
  </si>
  <si>
    <t>FONDO GENERAL DEPARTICIPACIONES</t>
  </si>
  <si>
    <t>PORCENTAJE</t>
  </si>
  <si>
    <t>MONTO</t>
  </si>
  <si>
    <t>ANEXO IV</t>
  </si>
  <si>
    <t>ANEXO V</t>
  </si>
  <si>
    <t>TOTAL DE PARTICIPACIONES FEDERALES PROVISIONALES</t>
  </si>
  <si>
    <t>FONDO DE FISCALIZACION Y RECAUDACION</t>
  </si>
  <si>
    <t>SALDOS DERIVADOS DEL AJUSTE DE PARTICIPACIONES FEDERALES DEL EJERCICIO FISCAL 2015</t>
  </si>
  <si>
    <t>PORCENTAJES Y MONTOS DE PARCIPACIONES FEDERALES PROVISIONALES MINISTRADAS A LOS MUNICIPIOS PARA EL EJERCICIO FISCAL 2015</t>
  </si>
  <si>
    <t>PORCENTAJES Y MONTOS DE PARCIPACIONES FEDERALES DEFINITIVAS CORRESPONDIENTES A LOS MUNICIPIOS PARA EL EJERCICIO FISCAL 2015</t>
  </si>
  <si>
    <t>Las cifras pueden no coincidir debido al redondeo.</t>
  </si>
  <si>
    <t>De conformidad al acuerdo 02/2014 por lo que se expiden los lineamientos para la publicación a que se refiere el artículo 6o. de la Ley de Coordinación Fiscal, numeral III inciso e). El Tercer Ajuste Cuatrimestral 2015 se participó en el mes de Febrero de 2016.</t>
  </si>
  <si>
    <t>De conformidad al acuerdo 02/2014 por lo que se expiden los lineamientos para la publicación a que se refiere el artículo 6o. de la Ley de Coordinación Fiscal, numeral III inciso e). El Ajuste Definitivo 2015 del Fondo de Fomento Municipal y del Impuesto Especial Sobre Producción y Servicios se descontó en el mes de Mayo 2016; El Fondo General de Participaciones y el Fondo de Fiscalizacion y Recaudación se descontó en mes de junio de 2016</t>
  </si>
  <si>
    <t>De conformidad al acuerdo 02/2014 por lo que se expiden los lineamientos para la publicación a que se refiere el artículo 6o. de la Ley de Coordinación Fiscal, numeral III inciso e). El Tercer Ajuste Cuatrimestral 2015 se participó en el mes de Febrero de 2016 y  el Ajuste Definitivo 2015 del Fondo de Fomento Municipal y del Impuesto Especial Sobre Producción y Servicios se descontó en el mes de Mayo 2016; El Fondo General de Participaciones y el Fondo de Fiscalizacion y Recaudación se descontó en mes de junio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</si>
</sst>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€-2]* #,##0.00_-;\-[$€-2]* #,##0.00_-;_-[$€-2]* &quot;-&quot;??_-"/>
    <numFmt numFmtId="165" formatCode="#,##0.000000"/>
  </numFmts>
  <fonts count="16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Britannic Bold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7" fillId="0" borderId="0" xfId="0" applyFont="1"/>
    <xf numFmtId="0" fontId="9" fillId="2" borderId="3" xfId="0" applyFont="1" applyFill="1" applyBorder="1"/>
    <xf numFmtId="0" fontId="8" fillId="0" borderId="6" xfId="3" applyFont="1" applyBorder="1" applyAlignment="1">
      <alignment vertical="center"/>
    </xf>
    <xf numFmtId="0" fontId="8" fillId="0" borderId="12" xfId="3" applyFont="1" applyBorder="1" applyAlignment="1">
      <alignment vertical="center"/>
    </xf>
    <xf numFmtId="0" fontId="8" fillId="0" borderId="9" xfId="3" applyFont="1" applyBorder="1" applyAlignment="1">
      <alignment vertical="center"/>
    </xf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/>
    <xf numFmtId="10" fontId="7" fillId="0" borderId="0" xfId="0" applyNumberFormat="1" applyFont="1"/>
    <xf numFmtId="0" fontId="8" fillId="0" borderId="0" xfId="3" applyFont="1" applyBorder="1" applyAlignment="1">
      <alignment vertical="center"/>
    </xf>
    <xf numFmtId="4" fontId="7" fillId="0" borderId="0" xfId="0" applyNumberFormat="1" applyFont="1" applyBorder="1"/>
    <xf numFmtId="4" fontId="7" fillId="0" borderId="0" xfId="0" applyNumberFormat="1" applyFont="1" applyFill="1"/>
    <xf numFmtId="3" fontId="7" fillId="0" borderId="7" xfId="0" applyNumberFormat="1" applyFont="1" applyBorder="1"/>
    <xf numFmtId="3" fontId="7" fillId="0" borderId="2" xfId="0" applyNumberFormat="1" applyFont="1" applyBorder="1"/>
    <xf numFmtId="3" fontId="7" fillId="0" borderId="10" xfId="0" applyNumberFormat="1" applyFont="1" applyBorder="1"/>
    <xf numFmtId="3" fontId="7" fillId="0" borderId="8" xfId="0" applyNumberFormat="1" applyFont="1" applyBorder="1" applyAlignment="1">
      <alignment horizontal="right"/>
    </xf>
    <xf numFmtId="3" fontId="7" fillId="0" borderId="13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3" fontId="9" fillId="2" borderId="5" xfId="0" applyNumberFormat="1" applyFont="1" applyFill="1" applyBorder="1" applyAlignment="1">
      <alignment horizontal="right"/>
    </xf>
    <xf numFmtId="0" fontId="1" fillId="0" borderId="6" xfId="3" applyFont="1" applyBorder="1" applyAlignment="1">
      <alignment vertical="center"/>
    </xf>
    <xf numFmtId="165" fontId="11" fillId="0" borderId="7" xfId="0" applyNumberFormat="1" applyFont="1" applyBorder="1" applyAlignment="1">
      <alignment horizontal="center"/>
    </xf>
    <xf numFmtId="3" fontId="11" fillId="0" borderId="7" xfId="0" applyNumberFormat="1" applyFont="1" applyBorder="1"/>
    <xf numFmtId="165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/>
    <xf numFmtId="3" fontId="11" fillId="0" borderId="8" xfId="0" applyNumberFormat="1" applyFont="1" applyBorder="1"/>
    <xf numFmtId="0" fontId="1" fillId="0" borderId="12" xfId="3" applyFont="1" applyBorder="1" applyAlignment="1">
      <alignment vertical="center"/>
    </xf>
    <xf numFmtId="165" fontId="11" fillId="0" borderId="2" xfId="0" applyNumberFormat="1" applyFont="1" applyBorder="1" applyAlignment="1">
      <alignment horizontal="center"/>
    </xf>
    <xf numFmtId="3" fontId="11" fillId="0" borderId="2" xfId="0" applyNumberFormat="1" applyFont="1" applyBorder="1"/>
    <xf numFmtId="165" fontId="11" fillId="0" borderId="2" xfId="0" applyNumberFormat="1" applyFont="1" applyFill="1" applyBorder="1" applyAlignment="1">
      <alignment horizontal="center"/>
    </xf>
    <xf numFmtId="3" fontId="11" fillId="0" borderId="2" xfId="0" applyNumberFormat="1" applyFont="1" applyFill="1" applyBorder="1"/>
    <xf numFmtId="3" fontId="11" fillId="0" borderId="13" xfId="0" applyNumberFormat="1" applyFont="1" applyBorder="1"/>
    <xf numFmtId="0" fontId="1" fillId="0" borderId="9" xfId="3" applyFont="1" applyBorder="1" applyAlignment="1">
      <alignment vertical="center"/>
    </xf>
    <xf numFmtId="165" fontId="11" fillId="0" borderId="10" xfId="0" applyNumberFormat="1" applyFont="1" applyBorder="1" applyAlignment="1">
      <alignment horizontal="center"/>
    </xf>
    <xf numFmtId="3" fontId="11" fillId="0" borderId="10" xfId="0" applyNumberFormat="1" applyFont="1" applyBorder="1"/>
    <xf numFmtId="165" fontId="11" fillId="0" borderId="10" xfId="0" applyNumberFormat="1" applyFont="1" applyFill="1" applyBorder="1" applyAlignment="1">
      <alignment horizontal="center"/>
    </xf>
    <xf numFmtId="3" fontId="11" fillId="0" borderId="10" xfId="0" applyNumberFormat="1" applyFont="1" applyFill="1" applyBorder="1"/>
    <xf numFmtId="3" fontId="11" fillId="0" borderId="11" xfId="0" applyNumberFormat="1" applyFont="1" applyBorder="1"/>
    <xf numFmtId="0" fontId="10" fillId="2" borderId="3" xfId="0" applyFont="1" applyFill="1" applyBorder="1"/>
    <xf numFmtId="3" fontId="10" fillId="2" borderId="4" xfId="0" applyNumberFormat="1" applyFont="1" applyFill="1" applyBorder="1" applyAlignment="1">
      <alignment horizontal="center"/>
    </xf>
    <xf numFmtId="3" fontId="10" fillId="2" borderId="5" xfId="0" applyNumberFormat="1" applyFont="1" applyFill="1" applyBorder="1"/>
    <xf numFmtId="0" fontId="11" fillId="0" borderId="0" xfId="0" applyFont="1"/>
    <xf numFmtId="4" fontId="11" fillId="0" borderId="0" xfId="0" applyNumberFormat="1" applyFont="1"/>
    <xf numFmtId="0" fontId="1" fillId="0" borderId="0" xfId="3" applyFont="1" applyBorder="1" applyAlignment="1">
      <alignment vertical="center"/>
    </xf>
    <xf numFmtId="0" fontId="10" fillId="0" borderId="0" xfId="0" applyFont="1" applyBorder="1" applyAlignment="1"/>
    <xf numFmtId="4" fontId="11" fillId="0" borderId="0" xfId="0" applyNumberFormat="1" applyFont="1" applyBorder="1"/>
    <xf numFmtId="0" fontId="10" fillId="0" borderId="0" xfId="0" applyFont="1" applyAlignment="1"/>
    <xf numFmtId="0" fontId="11" fillId="0" borderId="0" xfId="0" applyFont="1" applyBorder="1"/>
    <xf numFmtId="4" fontId="11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3" fontId="11" fillId="0" borderId="21" xfId="0" applyNumberFormat="1" applyFont="1" applyBorder="1"/>
    <xf numFmtId="3" fontId="11" fillId="0" borderId="18" xfId="0" applyNumberFormat="1" applyFont="1" applyBorder="1"/>
    <xf numFmtId="3" fontId="10" fillId="2" borderId="19" xfId="0" applyNumberFormat="1" applyFont="1" applyFill="1" applyBorder="1"/>
    <xf numFmtId="3" fontId="11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5" fontId="11" fillId="0" borderId="25" xfId="0" applyNumberFormat="1" applyFont="1" applyBorder="1" applyAlignment="1">
      <alignment horizontal="center"/>
    </xf>
    <xf numFmtId="165" fontId="11" fillId="0" borderId="26" xfId="0" applyNumberFormat="1" applyFont="1" applyBorder="1" applyAlignment="1">
      <alignment horizontal="center"/>
    </xf>
    <xf numFmtId="0" fontId="1" fillId="0" borderId="27" xfId="3" applyFont="1" applyBorder="1" applyAlignment="1">
      <alignment vertical="center"/>
    </xf>
    <xf numFmtId="165" fontId="11" fillId="0" borderId="28" xfId="0" applyNumberFormat="1" applyFont="1" applyBorder="1" applyAlignment="1">
      <alignment horizontal="center"/>
    </xf>
    <xf numFmtId="3" fontId="11" fillId="0" borderId="28" xfId="0" applyNumberFormat="1" applyFont="1" applyBorder="1"/>
    <xf numFmtId="165" fontId="11" fillId="0" borderId="28" xfId="0" applyNumberFormat="1" applyFont="1" applyFill="1" applyBorder="1" applyAlignment="1">
      <alignment horizontal="center"/>
    </xf>
    <xf numFmtId="3" fontId="11" fillId="0" borderId="28" xfId="0" applyNumberFormat="1" applyFont="1" applyFill="1" applyBorder="1"/>
    <xf numFmtId="165" fontId="11" fillId="0" borderId="29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justify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justify"/>
    </xf>
    <xf numFmtId="0" fontId="10" fillId="2" borderId="23" xfId="0" applyFont="1" applyFill="1" applyBorder="1" applyAlignment="1">
      <alignment horizontal="center" vertical="justify"/>
    </xf>
    <xf numFmtId="0" fontId="10" fillId="2" borderId="7" xfId="0" applyFont="1" applyFill="1" applyBorder="1" applyAlignment="1">
      <alignment horizontal="center" vertical="justify"/>
    </xf>
    <xf numFmtId="0" fontId="14" fillId="0" borderId="0" xfId="0" applyFont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left" vertical="justify"/>
    </xf>
    <xf numFmtId="0" fontId="15" fillId="0" borderId="0" xfId="0" applyFont="1" applyAlignment="1">
      <alignment horizontal="center"/>
    </xf>
    <xf numFmtId="0" fontId="10" fillId="2" borderId="3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justify"/>
    </xf>
    <xf numFmtId="0" fontId="8" fillId="0" borderId="0" xfId="3" applyFont="1" applyBorder="1" applyAlignment="1">
      <alignment horizontal="justify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2" borderId="14" xfId="0" applyFont="1" applyFill="1" applyBorder="1" applyAlignment="1">
      <alignment horizontal="center" vertical="justify"/>
    </xf>
    <xf numFmtId="0" fontId="10" fillId="2" borderId="15" xfId="0" applyFont="1" applyFill="1" applyBorder="1" applyAlignment="1">
      <alignment horizontal="center" vertical="justify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/>
    </xf>
    <xf numFmtId="165" fontId="10" fillId="2" borderId="20" xfId="0" applyNumberFormat="1" applyFont="1" applyFill="1" applyBorder="1" applyAlignment="1">
      <alignment horizontal="center"/>
    </xf>
  </cellXfs>
  <cellStyles count="6">
    <cellStyle name="Euro" xfId="2"/>
    <cellStyle name="Euro 2" xfId="4"/>
    <cellStyle name="Euro 3" xfId="5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1423147</xdr:colOff>
      <xdr:row>3</xdr:row>
      <xdr:rowOff>171693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1423147" cy="7768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1581150</xdr:colOff>
      <xdr:row>4</xdr:row>
      <xdr:rowOff>7294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28575" y="0"/>
          <a:ext cx="1552575" cy="769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1860665</xdr:colOff>
      <xdr:row>3</xdr:row>
      <xdr:rowOff>66676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1"/>
          <a:ext cx="186066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1"/>
  <sheetViews>
    <sheetView zoomScale="85" zoomScaleNormal="85" workbookViewId="0">
      <selection activeCell="J29" sqref="J29"/>
    </sheetView>
  </sheetViews>
  <sheetFormatPr baseColWidth="10" defaultRowHeight="14.25" x14ac:dyDescent="0.2"/>
  <cols>
    <col min="1" max="1" width="19.44140625" style="1" customWidth="1"/>
    <col min="2" max="2" width="10.33203125" style="1" bestFit="1" customWidth="1"/>
    <col min="3" max="3" width="8.88671875" style="1" bestFit="1" customWidth="1"/>
    <col min="4" max="4" width="11.44140625" style="1" customWidth="1"/>
    <col min="5" max="5" width="9" style="1" customWidth="1"/>
    <col min="6" max="6" width="10.33203125" style="1" bestFit="1" customWidth="1"/>
    <col min="7" max="7" width="8.33203125" style="1" customWidth="1"/>
    <col min="8" max="8" width="10.33203125" style="1" customWidth="1"/>
    <col min="9" max="9" width="8.33203125" style="1" customWidth="1"/>
    <col min="10" max="10" width="10.33203125" style="1" bestFit="1" customWidth="1"/>
    <col min="11" max="11" width="10.44140625" style="1" customWidth="1"/>
    <col min="12" max="16384" width="11.5546875" style="1"/>
  </cols>
  <sheetData>
    <row r="1" spans="1:11" ht="16.5" x14ac:dyDescent="0.25">
      <c r="A1" s="71" t="s">
        <v>27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5.75" x14ac:dyDescent="0.25">
      <c r="A2" s="72" t="s">
        <v>28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15" x14ac:dyDescent="0.25">
      <c r="A3" s="78" t="s">
        <v>29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5" spans="1:11" ht="26.25" customHeight="1" x14ac:dyDescent="0.2">
      <c r="A5" s="81" t="s">
        <v>39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 ht="15.75" thickBot="1" x14ac:dyDescent="0.3">
      <c r="K6" s="6" t="s">
        <v>34</v>
      </c>
    </row>
    <row r="7" spans="1:11" ht="39.75" customHeight="1" x14ac:dyDescent="0.2">
      <c r="A7" s="73" t="s">
        <v>0</v>
      </c>
      <c r="B7" s="75" t="s">
        <v>23</v>
      </c>
      <c r="C7" s="76"/>
      <c r="D7" s="75" t="s">
        <v>24</v>
      </c>
      <c r="E7" s="76"/>
      <c r="F7" s="77" t="s">
        <v>25</v>
      </c>
      <c r="G7" s="77"/>
      <c r="H7" s="77" t="s">
        <v>37</v>
      </c>
      <c r="I7" s="77"/>
      <c r="J7" s="79" t="s">
        <v>1</v>
      </c>
      <c r="K7" s="80"/>
    </row>
    <row r="8" spans="1:11" ht="28.5" customHeight="1" thickBot="1" x14ac:dyDescent="0.25">
      <c r="A8" s="74"/>
      <c r="B8" s="56" t="s">
        <v>32</v>
      </c>
      <c r="C8" s="56" t="s">
        <v>33</v>
      </c>
      <c r="D8" s="58" t="s">
        <v>32</v>
      </c>
      <c r="E8" s="56" t="s">
        <v>33</v>
      </c>
      <c r="F8" s="56" t="s">
        <v>32</v>
      </c>
      <c r="G8" s="56" t="s">
        <v>33</v>
      </c>
      <c r="H8" s="56" t="s">
        <v>32</v>
      </c>
      <c r="I8" s="56" t="s">
        <v>33</v>
      </c>
      <c r="J8" s="56" t="s">
        <v>32</v>
      </c>
      <c r="K8" s="57" t="s">
        <v>33</v>
      </c>
    </row>
    <row r="9" spans="1:11" x14ac:dyDescent="0.2">
      <c r="A9" s="21" t="s">
        <v>2</v>
      </c>
      <c r="B9" s="22">
        <v>3.6531539999999998</v>
      </c>
      <c r="C9" s="23">
        <f>$C$29*B9/100</f>
        <v>36322847.440451279</v>
      </c>
      <c r="D9" s="24">
        <v>3.72004</v>
      </c>
      <c r="E9" s="25">
        <f>$E$29*D9/100</f>
        <v>16044165.1288496</v>
      </c>
      <c r="F9" s="22">
        <v>4.0010529999999997</v>
      </c>
      <c r="G9" s="23">
        <f>$G$29*F9/100</f>
        <v>869407.29123485996</v>
      </c>
      <c r="H9" s="22">
        <v>3.1089669999999998</v>
      </c>
      <c r="I9" s="23">
        <f>$I$29*H9/100</f>
        <v>1540459.0120423401</v>
      </c>
      <c r="J9" s="22">
        <f>K9/$K$29*100</f>
        <v>3.6594625975785751</v>
      </c>
      <c r="K9" s="26">
        <f t="shared" ref="K9:K28" si="0">C9+E9+G9+I9</f>
        <v>54776878.872578077</v>
      </c>
    </row>
    <row r="10" spans="1:11" x14ac:dyDescent="0.2">
      <c r="A10" s="27" t="s">
        <v>3</v>
      </c>
      <c r="B10" s="28">
        <v>2.4936449999999999</v>
      </c>
      <c r="C10" s="29">
        <f t="shared" ref="C10:C28" si="1">$C$29*B10/100</f>
        <v>24793996.340051398</v>
      </c>
      <c r="D10" s="30">
        <v>2.433195</v>
      </c>
      <c r="E10" s="31">
        <f t="shared" ref="E10:E28" si="2">$E$29*D10/100</f>
        <v>10494129.7326618</v>
      </c>
      <c r="F10" s="28">
        <v>5.7350750000000001</v>
      </c>
      <c r="G10" s="29">
        <f t="shared" ref="G10:G28" si="3">$G$29*F10/100</f>
        <v>1246200.9427964999</v>
      </c>
      <c r="H10" s="28">
        <v>1.256364</v>
      </c>
      <c r="I10" s="29">
        <f t="shared" ref="I10:I28" si="4">$I$29*H10/100</f>
        <v>622514.56712328002</v>
      </c>
      <c r="J10" s="28">
        <f t="shared" ref="J10:J28" si="5">K10/$K$29*100</f>
        <v>2.4823260254039012</v>
      </c>
      <c r="K10" s="32">
        <f t="shared" si="0"/>
        <v>37156841.582632974</v>
      </c>
    </row>
    <row r="11" spans="1:11" x14ac:dyDescent="0.2">
      <c r="A11" s="27" t="s">
        <v>4</v>
      </c>
      <c r="B11" s="28">
        <v>2.345345</v>
      </c>
      <c r="C11" s="29">
        <f t="shared" si="1"/>
        <v>23319468.2266954</v>
      </c>
      <c r="D11" s="30">
        <v>2.2934079999999999</v>
      </c>
      <c r="E11" s="31">
        <f t="shared" si="2"/>
        <v>9891242.2070259191</v>
      </c>
      <c r="F11" s="28">
        <v>6.0554920000000001</v>
      </c>
      <c r="G11" s="29">
        <f t="shared" si="3"/>
        <v>1315825.8330530401</v>
      </c>
      <c r="H11" s="28">
        <v>0.91889699999999996</v>
      </c>
      <c r="I11" s="29">
        <f t="shared" si="4"/>
        <v>455303.37401093997</v>
      </c>
      <c r="J11" s="28">
        <f t="shared" si="5"/>
        <v>2.3370213198479797</v>
      </c>
      <c r="K11" s="32">
        <f t="shared" si="0"/>
        <v>34981839.640785299</v>
      </c>
    </row>
    <row r="12" spans="1:11" x14ac:dyDescent="0.2">
      <c r="A12" s="27" t="s">
        <v>5</v>
      </c>
      <c r="B12" s="28">
        <v>3.0818750000000001</v>
      </c>
      <c r="C12" s="29">
        <f t="shared" si="1"/>
        <v>30642692.713075005</v>
      </c>
      <c r="D12" s="30">
        <v>3.0463840000000002</v>
      </c>
      <c r="E12" s="31">
        <f t="shared" si="2"/>
        <v>13138753.331116162</v>
      </c>
      <c r="F12" s="28">
        <v>5.0753919999999999</v>
      </c>
      <c r="G12" s="29">
        <f t="shared" si="3"/>
        <v>1102855.3759910399</v>
      </c>
      <c r="H12" s="28">
        <v>10.532019999999999</v>
      </c>
      <c r="I12" s="29">
        <f t="shared" si="4"/>
        <v>5218500.2684203992</v>
      </c>
      <c r="J12" s="28">
        <f t="shared" si="5"/>
        <v>3.3472029182211149</v>
      </c>
      <c r="K12" s="32">
        <f t="shared" si="0"/>
        <v>50102801.688602604</v>
      </c>
    </row>
    <row r="13" spans="1:11" x14ac:dyDescent="0.2">
      <c r="A13" s="27" t="s">
        <v>6</v>
      </c>
      <c r="B13" s="28">
        <v>4.6873829999999996</v>
      </c>
      <c r="C13" s="29">
        <f t="shared" si="1"/>
        <v>46606055.371321552</v>
      </c>
      <c r="D13" s="30">
        <v>4.6369730000000002</v>
      </c>
      <c r="E13" s="31">
        <f t="shared" si="2"/>
        <v>19998806.601546522</v>
      </c>
      <c r="F13" s="28">
        <v>3.181162</v>
      </c>
      <c r="G13" s="29">
        <f t="shared" si="3"/>
        <v>691249.38794844004</v>
      </c>
      <c r="H13" s="28">
        <v>5.9520910000000002</v>
      </c>
      <c r="I13" s="29">
        <f t="shared" si="4"/>
        <v>2949195.73654082</v>
      </c>
      <c r="J13" s="28">
        <f t="shared" si="5"/>
        <v>4.6928572651277349</v>
      </c>
      <c r="K13" s="32">
        <f t="shared" si="0"/>
        <v>70245307.097357333</v>
      </c>
    </row>
    <row r="14" spans="1:11" x14ac:dyDescent="0.2">
      <c r="A14" s="27" t="s">
        <v>7</v>
      </c>
      <c r="B14" s="28">
        <v>1.610862</v>
      </c>
      <c r="C14" s="29">
        <f t="shared" si="1"/>
        <v>16016596.802001841</v>
      </c>
      <c r="D14" s="30">
        <v>1.491215</v>
      </c>
      <c r="E14" s="31">
        <f t="shared" si="2"/>
        <v>6431463.0226065991</v>
      </c>
      <c r="F14" s="28">
        <v>9.2502379999999995</v>
      </c>
      <c r="G14" s="29">
        <f t="shared" si="3"/>
        <v>2010026.95111956</v>
      </c>
      <c r="H14" s="28">
        <v>2.70031</v>
      </c>
      <c r="I14" s="29">
        <f t="shared" si="4"/>
        <v>1337973.9555962</v>
      </c>
      <c r="J14" s="28">
        <f t="shared" si="5"/>
        <v>1.7233497299241687</v>
      </c>
      <c r="K14" s="32">
        <f t="shared" si="0"/>
        <v>25796060.731324203</v>
      </c>
    </row>
    <row r="15" spans="1:11" x14ac:dyDescent="0.2">
      <c r="A15" s="27" t="s">
        <v>8</v>
      </c>
      <c r="B15" s="28">
        <v>1.5842130000000001</v>
      </c>
      <c r="C15" s="29">
        <f t="shared" si="1"/>
        <v>15751629.170897162</v>
      </c>
      <c r="D15" s="30">
        <v>1.5070030000000001</v>
      </c>
      <c r="E15" s="31">
        <f t="shared" si="2"/>
        <v>6499555.1073837206</v>
      </c>
      <c r="F15" s="28">
        <v>9.0806059999999995</v>
      </c>
      <c r="G15" s="29">
        <f t="shared" si="3"/>
        <v>1973166.8301397199</v>
      </c>
      <c r="H15" s="28">
        <v>0.93093999999999999</v>
      </c>
      <c r="I15" s="29">
        <f t="shared" si="4"/>
        <v>461270.54827880004</v>
      </c>
      <c r="J15" s="28">
        <f t="shared" si="5"/>
        <v>1.6491649580985965</v>
      </c>
      <c r="K15" s="32">
        <f t="shared" si="0"/>
        <v>24685621.656699404</v>
      </c>
    </row>
    <row r="16" spans="1:11" x14ac:dyDescent="0.2">
      <c r="A16" s="27" t="s">
        <v>9</v>
      </c>
      <c r="B16" s="28">
        <v>3.2084890000000001</v>
      </c>
      <c r="C16" s="29">
        <f t="shared" si="1"/>
        <v>31901599.675613478</v>
      </c>
      <c r="D16" s="30">
        <v>3.1310699999999998</v>
      </c>
      <c r="E16" s="31">
        <f t="shared" si="2"/>
        <v>13503995.685526799</v>
      </c>
      <c r="F16" s="28">
        <v>4.5476470000000004</v>
      </c>
      <c r="G16" s="29">
        <f t="shared" si="3"/>
        <v>988179.22675914003</v>
      </c>
      <c r="H16" s="28">
        <v>2.3308049999999998</v>
      </c>
      <c r="I16" s="29">
        <f t="shared" si="4"/>
        <v>1154888.2852610999</v>
      </c>
      <c r="J16" s="28">
        <f t="shared" si="5"/>
        <v>3.1765693287120014</v>
      </c>
      <c r="K16" s="32">
        <f t="shared" si="0"/>
        <v>47548662.873160526</v>
      </c>
    </row>
    <row r="17" spans="1:11" x14ac:dyDescent="0.2">
      <c r="A17" s="27" t="s">
        <v>10</v>
      </c>
      <c r="B17" s="28">
        <v>2.8339470000000002</v>
      </c>
      <c r="C17" s="29">
        <f t="shared" si="1"/>
        <v>28177576.016594041</v>
      </c>
      <c r="D17" s="30">
        <v>2.767029</v>
      </c>
      <c r="E17" s="31">
        <f t="shared" si="2"/>
        <v>11933922.80521596</v>
      </c>
      <c r="F17" s="28">
        <v>5.0753919999999999</v>
      </c>
      <c r="G17" s="29">
        <f t="shared" si="3"/>
        <v>1102855.3759910399</v>
      </c>
      <c r="H17" s="28">
        <v>1.4235930000000001</v>
      </c>
      <c r="I17" s="29">
        <f t="shared" si="4"/>
        <v>705374.70044886007</v>
      </c>
      <c r="J17" s="28">
        <f t="shared" si="5"/>
        <v>2.8005188167187609</v>
      </c>
      <c r="K17" s="32">
        <f t="shared" si="0"/>
        <v>41919728.898249902</v>
      </c>
    </row>
    <row r="18" spans="1:11" x14ac:dyDescent="0.2">
      <c r="A18" s="27" t="s">
        <v>11</v>
      </c>
      <c r="B18" s="28">
        <v>1.66178</v>
      </c>
      <c r="C18" s="29">
        <f t="shared" si="1"/>
        <v>16522868.025709601</v>
      </c>
      <c r="D18" s="30">
        <v>1.5766960000000001</v>
      </c>
      <c r="E18" s="31">
        <f t="shared" si="2"/>
        <v>6800134.1335030403</v>
      </c>
      <c r="F18" s="28">
        <v>8.6942199999999996</v>
      </c>
      <c r="G18" s="29">
        <f t="shared" si="3"/>
        <v>1889207.2310963999</v>
      </c>
      <c r="H18" s="28">
        <v>1.0662050000000001</v>
      </c>
      <c r="I18" s="29">
        <f t="shared" si="4"/>
        <v>528292.87056910002</v>
      </c>
      <c r="J18" s="28">
        <f t="shared" si="5"/>
        <v>1.7196380517716225</v>
      </c>
      <c r="K18" s="32">
        <f t="shared" si="0"/>
        <v>25740502.260878142</v>
      </c>
    </row>
    <row r="19" spans="1:11" x14ac:dyDescent="0.2">
      <c r="A19" s="27" t="s">
        <v>12</v>
      </c>
      <c r="B19" s="28">
        <v>2.8772920000000002</v>
      </c>
      <c r="C19" s="29">
        <f t="shared" si="1"/>
        <v>28608549.860649444</v>
      </c>
      <c r="D19" s="30">
        <v>2.8527710000000002</v>
      </c>
      <c r="E19" s="31">
        <f t="shared" si="2"/>
        <v>12303719.58333604</v>
      </c>
      <c r="F19" s="28">
        <v>5.0188480000000002</v>
      </c>
      <c r="G19" s="29">
        <f t="shared" si="3"/>
        <v>1090568.6689977602</v>
      </c>
      <c r="H19" s="28">
        <v>2.8489080000000002</v>
      </c>
      <c r="I19" s="29">
        <f t="shared" si="4"/>
        <v>1411602.63299016</v>
      </c>
      <c r="J19" s="28">
        <f t="shared" si="5"/>
        <v>2.9003755850027959</v>
      </c>
      <c r="K19" s="32">
        <f t="shared" si="0"/>
        <v>43414440.745973401</v>
      </c>
    </row>
    <row r="20" spans="1:11" x14ac:dyDescent="0.2">
      <c r="A20" s="27" t="s">
        <v>13</v>
      </c>
      <c r="B20" s="28">
        <v>3.3329300000000002</v>
      </c>
      <c r="C20" s="29">
        <f t="shared" si="1"/>
        <v>33138900.7744276</v>
      </c>
      <c r="D20" s="30">
        <v>3.279595</v>
      </c>
      <c r="E20" s="31">
        <f t="shared" si="2"/>
        <v>14144569.3421978</v>
      </c>
      <c r="F20" s="28">
        <v>4.3308939999999998</v>
      </c>
      <c r="G20" s="29">
        <f t="shared" si="3"/>
        <v>941079.96599027992</v>
      </c>
      <c r="H20" s="28">
        <v>1.860614</v>
      </c>
      <c r="I20" s="29">
        <f t="shared" si="4"/>
        <v>921913.80745828</v>
      </c>
      <c r="J20" s="28">
        <f t="shared" si="5"/>
        <v>3.2833131443530719</v>
      </c>
      <c r="K20" s="32">
        <f t="shared" si="0"/>
        <v>49146463.890073963</v>
      </c>
    </row>
    <row r="21" spans="1:11" x14ac:dyDescent="0.2">
      <c r="A21" s="27" t="s">
        <v>14</v>
      </c>
      <c r="B21" s="28">
        <v>4.6678050000000004</v>
      </c>
      <c r="C21" s="29">
        <f t="shared" si="1"/>
        <v>46411393.797462605</v>
      </c>
      <c r="D21" s="30">
        <v>4.6327480000000003</v>
      </c>
      <c r="E21" s="31">
        <f t="shared" si="2"/>
        <v>19980584.593807522</v>
      </c>
      <c r="F21" s="28">
        <v>3.1528900000000002</v>
      </c>
      <c r="G21" s="29">
        <f t="shared" si="3"/>
        <v>685106.03445179993</v>
      </c>
      <c r="H21" s="28">
        <v>3.3696060000000001</v>
      </c>
      <c r="I21" s="29">
        <f t="shared" si="4"/>
        <v>1669602.7747261198</v>
      </c>
      <c r="J21" s="28">
        <f t="shared" si="5"/>
        <v>4.5927394129681813</v>
      </c>
      <c r="K21" s="32">
        <f t="shared" si="0"/>
        <v>68746687.200448051</v>
      </c>
    </row>
    <row r="22" spans="1:11" x14ac:dyDescent="0.2">
      <c r="A22" s="27" t="s">
        <v>26</v>
      </c>
      <c r="B22" s="28">
        <v>2.1461519999999998</v>
      </c>
      <c r="C22" s="29">
        <f t="shared" si="1"/>
        <v>21338917.46146464</v>
      </c>
      <c r="D22" s="30">
        <v>2.146703</v>
      </c>
      <c r="E22" s="31">
        <f t="shared" si="2"/>
        <v>9258518.0306117199</v>
      </c>
      <c r="F22" s="28">
        <v>6.6020849999999998</v>
      </c>
      <c r="G22" s="29">
        <f t="shared" si="3"/>
        <v>1434597.5512826999</v>
      </c>
      <c r="H22" s="28">
        <v>0.630471</v>
      </c>
      <c r="I22" s="29">
        <f t="shared" si="4"/>
        <v>312391.45792841999</v>
      </c>
      <c r="J22" s="28">
        <f t="shared" si="5"/>
        <v>2.1608243138131686</v>
      </c>
      <c r="K22" s="32">
        <f t="shared" si="0"/>
        <v>32344424.501287479</v>
      </c>
    </row>
    <row r="23" spans="1:11" x14ac:dyDescent="0.2">
      <c r="A23" s="27" t="s">
        <v>15</v>
      </c>
      <c r="B23" s="28">
        <v>2.8256549999999998</v>
      </c>
      <c r="C23" s="29">
        <f t="shared" si="1"/>
        <v>28095129.711024597</v>
      </c>
      <c r="D23" s="30">
        <v>2.8404440000000002</v>
      </c>
      <c r="E23" s="31">
        <f t="shared" si="2"/>
        <v>12250554.449750561</v>
      </c>
      <c r="F23" s="28">
        <v>5.0753919999999999</v>
      </c>
      <c r="G23" s="29">
        <f t="shared" si="3"/>
        <v>1102855.3759910399</v>
      </c>
      <c r="H23" s="28">
        <v>1.91856</v>
      </c>
      <c r="I23" s="29">
        <f t="shared" si="4"/>
        <v>950625.41421120008</v>
      </c>
      <c r="J23" s="28">
        <f t="shared" si="5"/>
        <v>2.8325483579959889</v>
      </c>
      <c r="K23" s="32">
        <f t="shared" si="0"/>
        <v>42399164.950977392</v>
      </c>
    </row>
    <row r="24" spans="1:11" x14ac:dyDescent="0.2">
      <c r="A24" s="27" t="s">
        <v>16</v>
      </c>
      <c r="B24" s="28">
        <v>8.2741319999999998</v>
      </c>
      <c r="C24" s="29">
        <f t="shared" si="1"/>
        <v>82268646.308958232</v>
      </c>
      <c r="D24" s="30">
        <v>8.5635759999999994</v>
      </c>
      <c r="E24" s="31">
        <f t="shared" si="2"/>
        <v>36933857.549234241</v>
      </c>
      <c r="F24" s="28">
        <v>1.8900699999999999</v>
      </c>
      <c r="G24" s="29">
        <f t="shared" si="3"/>
        <v>410702.04242339998</v>
      </c>
      <c r="H24" s="28">
        <v>7.6582229999999996</v>
      </c>
      <c r="I24" s="29">
        <f t="shared" si="4"/>
        <v>3794565.4092114596</v>
      </c>
      <c r="J24" s="28">
        <f t="shared" si="5"/>
        <v>8.2444661443630114</v>
      </c>
      <c r="K24" s="32">
        <f t="shared" si="0"/>
        <v>123407771.30982733</v>
      </c>
    </row>
    <row r="25" spans="1:11" x14ac:dyDescent="0.2">
      <c r="A25" s="27" t="s">
        <v>17</v>
      </c>
      <c r="B25" s="28">
        <v>3.5274559999999999</v>
      </c>
      <c r="C25" s="29">
        <f t="shared" si="1"/>
        <v>35073048.14987392</v>
      </c>
      <c r="D25" s="30">
        <v>3.4585360000000001</v>
      </c>
      <c r="E25" s="31">
        <f t="shared" si="2"/>
        <v>14916324.20298464</v>
      </c>
      <c r="F25" s="28">
        <v>4.1329890000000002</v>
      </c>
      <c r="G25" s="29">
        <f t="shared" si="3"/>
        <v>898076.27421917999</v>
      </c>
      <c r="H25" s="28">
        <v>3.311045</v>
      </c>
      <c r="I25" s="29">
        <f t="shared" si="4"/>
        <v>1640586.4422259</v>
      </c>
      <c r="J25" s="28">
        <f t="shared" si="5"/>
        <v>3.5092247608259046</v>
      </c>
      <c r="K25" s="32">
        <f t="shared" si="0"/>
        <v>52528035.069303639</v>
      </c>
    </row>
    <row r="26" spans="1:11" x14ac:dyDescent="0.2">
      <c r="A26" s="27" t="s">
        <v>18</v>
      </c>
      <c r="B26" s="28">
        <v>38.225583999999998</v>
      </c>
      <c r="C26" s="29">
        <f t="shared" si="1"/>
        <v>380072139.29501885</v>
      </c>
      <c r="D26" s="30">
        <v>38.713087000000002</v>
      </c>
      <c r="E26" s="31">
        <f t="shared" si="2"/>
        <v>166965720.92652789</v>
      </c>
      <c r="F26" s="28">
        <v>0.63667399999999996</v>
      </c>
      <c r="G26" s="29">
        <f t="shared" si="3"/>
        <v>138345.83489387998</v>
      </c>
      <c r="H26" s="28">
        <v>41.679344999999998</v>
      </c>
      <c r="I26" s="29">
        <f t="shared" si="4"/>
        <v>20651657.808291897</v>
      </c>
      <c r="J26" s="28">
        <f t="shared" si="5"/>
        <v>37.93470662155908</v>
      </c>
      <c r="K26" s="32">
        <f t="shared" si="0"/>
        <v>567827863.8647325</v>
      </c>
    </row>
    <row r="27" spans="1:11" x14ac:dyDescent="0.2">
      <c r="A27" s="27" t="s">
        <v>19</v>
      </c>
      <c r="B27" s="28">
        <v>3.7807710000000001</v>
      </c>
      <c r="C27" s="29">
        <f t="shared" si="1"/>
        <v>37591727.104929715</v>
      </c>
      <c r="D27" s="30">
        <v>3.8103899999999999</v>
      </c>
      <c r="E27" s="31">
        <f t="shared" si="2"/>
        <v>16433835.755883601</v>
      </c>
      <c r="F27" s="28">
        <v>3.8408440000000001</v>
      </c>
      <c r="G27" s="29">
        <f t="shared" si="3"/>
        <v>834594.73745928006</v>
      </c>
      <c r="H27" s="28">
        <v>2.5305249999999999</v>
      </c>
      <c r="I27" s="29">
        <f t="shared" si="4"/>
        <v>1253847.3523355001</v>
      </c>
      <c r="J27" s="28">
        <f t="shared" si="5"/>
        <v>3.7487915803813423</v>
      </c>
      <c r="K27" s="32">
        <f t="shared" si="0"/>
        <v>56114004.950608097</v>
      </c>
    </row>
    <row r="28" spans="1:11" ht="15" thickBot="1" x14ac:dyDescent="0.25">
      <c r="A28" s="33" t="s">
        <v>20</v>
      </c>
      <c r="B28" s="34">
        <v>3.18153</v>
      </c>
      <c r="C28" s="35">
        <f t="shared" si="1"/>
        <v>31633549.753779601</v>
      </c>
      <c r="D28" s="36">
        <v>3.0991369999999998</v>
      </c>
      <c r="E28" s="37">
        <f t="shared" si="2"/>
        <v>13366271.810229879</v>
      </c>
      <c r="F28" s="34">
        <v>4.6230370000000001</v>
      </c>
      <c r="G28" s="35">
        <f t="shared" si="3"/>
        <v>1004561.06816094</v>
      </c>
      <c r="H28" s="34">
        <v>3.9725109999999999</v>
      </c>
      <c r="I28" s="35">
        <f t="shared" si="4"/>
        <v>1968335.5823292199</v>
      </c>
      <c r="J28" s="34">
        <f t="shared" si="5"/>
        <v>3.2048990673329945</v>
      </c>
      <c r="K28" s="38">
        <f t="shared" si="0"/>
        <v>47972718.214499645</v>
      </c>
    </row>
    <row r="29" spans="1:11" ht="15" thickBot="1" x14ac:dyDescent="0.25">
      <c r="A29" s="39" t="s">
        <v>1</v>
      </c>
      <c r="B29" s="97">
        <f>SUM(B9:B28)</f>
        <v>100</v>
      </c>
      <c r="C29" s="40">
        <v>994287332</v>
      </c>
      <c r="D29" s="97">
        <f t="shared" ref="D29:H29" si="6">SUM(D9:D28)</f>
        <v>100</v>
      </c>
      <c r="E29" s="40">
        <v>431290124</v>
      </c>
      <c r="F29" s="97">
        <f t="shared" si="6"/>
        <v>99.999999999999986</v>
      </c>
      <c r="G29" s="40">
        <v>21729462</v>
      </c>
      <c r="H29" s="97">
        <f t="shared" si="6"/>
        <v>99.999999999999986</v>
      </c>
      <c r="I29" s="40">
        <v>49548902</v>
      </c>
      <c r="J29" s="97">
        <f>SUM(J9:J28)</f>
        <v>99.999999999999972</v>
      </c>
      <c r="K29" s="41">
        <f>SUM(K9:K28)</f>
        <v>1496855820</v>
      </c>
    </row>
    <row r="30" spans="1:11" x14ac:dyDescent="0.2">
      <c r="A30" s="42"/>
      <c r="B30" s="42"/>
      <c r="C30" s="43"/>
      <c r="D30" s="42"/>
      <c r="E30" s="43"/>
      <c r="F30" s="42"/>
      <c r="G30" s="43"/>
      <c r="H30" s="43"/>
      <c r="I30" s="43"/>
      <c r="J30" s="42"/>
      <c r="K30" s="42"/>
    </row>
    <row r="31" spans="1:11" ht="30" customHeight="1" x14ac:dyDescent="0.2">
      <c r="A31" s="70" t="s">
        <v>42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1" x14ac:dyDescent="0.2">
      <c r="A32" s="44"/>
      <c r="B32" s="45"/>
      <c r="C32" s="46"/>
      <c r="D32" s="45"/>
      <c r="E32" s="45"/>
      <c r="F32" s="46"/>
      <c r="G32" s="46"/>
      <c r="H32" s="46"/>
      <c r="I32" s="47"/>
      <c r="J32" s="47"/>
      <c r="K32" s="47"/>
    </row>
    <row r="33" spans="1:11" x14ac:dyDescent="0.2">
      <c r="A33" s="44" t="s">
        <v>41</v>
      </c>
      <c r="B33" s="48"/>
      <c r="C33" s="49"/>
      <c r="D33" s="42"/>
      <c r="E33" s="43"/>
      <c r="F33" s="46"/>
      <c r="G33" s="46"/>
      <c r="H33" s="46"/>
      <c r="I33" s="50"/>
      <c r="J33" s="50"/>
      <c r="K33" s="50"/>
    </row>
    <row r="34" spans="1:11" x14ac:dyDescent="0.2">
      <c r="A34" s="10"/>
      <c r="B34" s="11"/>
      <c r="C34" s="11"/>
      <c r="D34" s="11"/>
      <c r="E34" s="11"/>
      <c r="F34" s="11"/>
      <c r="G34" s="11"/>
      <c r="H34" s="11"/>
      <c r="I34" s="11"/>
      <c r="J34" s="8"/>
      <c r="K34" s="8"/>
    </row>
    <row r="35" spans="1:11" x14ac:dyDescent="0.2">
      <c r="A35" s="10"/>
      <c r="B35" s="11"/>
      <c r="C35" s="11"/>
      <c r="D35" s="11"/>
      <c r="E35" s="11"/>
      <c r="F35" s="11"/>
      <c r="G35" s="11"/>
      <c r="H35" s="11"/>
      <c r="I35" s="11"/>
      <c r="J35" s="8"/>
      <c r="K35" s="8"/>
    </row>
    <row r="36" spans="1:11" x14ac:dyDescent="0.2">
      <c r="A36" s="10"/>
      <c r="B36" s="11"/>
      <c r="C36" s="11"/>
      <c r="D36" s="11"/>
      <c r="E36" s="11"/>
      <c r="F36" s="11"/>
      <c r="G36" s="11"/>
      <c r="H36" s="11"/>
      <c r="I36" s="11"/>
      <c r="J36" s="8"/>
      <c r="K36" s="8"/>
    </row>
    <row r="37" spans="1:11" x14ac:dyDescent="0.2">
      <c r="A37" s="10"/>
      <c r="B37" s="11"/>
      <c r="C37" s="11"/>
      <c r="D37" s="11"/>
      <c r="E37" s="11"/>
      <c r="F37" s="11"/>
      <c r="G37" s="11"/>
      <c r="H37" s="11"/>
      <c r="I37" s="11"/>
      <c r="J37" s="8"/>
      <c r="K37" s="8"/>
    </row>
    <row r="38" spans="1:11" x14ac:dyDescent="0.2">
      <c r="A38" s="10"/>
      <c r="B38" s="11"/>
      <c r="C38" s="11"/>
      <c r="D38" s="11"/>
      <c r="E38" s="11"/>
      <c r="F38" s="11"/>
      <c r="G38" s="11"/>
      <c r="H38" s="11"/>
      <c r="I38" s="11"/>
      <c r="J38" s="8"/>
      <c r="K38" s="8"/>
    </row>
    <row r="39" spans="1:11" x14ac:dyDescent="0.2">
      <c r="A39" s="10"/>
      <c r="B39" s="11"/>
      <c r="C39" s="11"/>
      <c r="D39" s="11"/>
      <c r="E39" s="11"/>
      <c r="F39" s="11"/>
      <c r="G39" s="11"/>
      <c r="H39" s="11"/>
      <c r="I39" s="11"/>
      <c r="J39" s="8"/>
      <c r="K39" s="8"/>
    </row>
    <row r="40" spans="1:11" x14ac:dyDescent="0.2">
      <c r="A40" s="10"/>
      <c r="B40" s="11"/>
      <c r="C40" s="11"/>
      <c r="D40" s="11"/>
      <c r="E40" s="11"/>
      <c r="F40" s="11"/>
      <c r="G40" s="11"/>
      <c r="H40" s="11"/>
      <c r="I40" s="11"/>
      <c r="J40" s="8"/>
      <c r="K40" s="8"/>
    </row>
    <row r="41" spans="1:11" x14ac:dyDescent="0.2">
      <c r="A41" s="10"/>
      <c r="B41" s="11"/>
      <c r="C41" s="11"/>
      <c r="D41" s="11"/>
      <c r="E41" s="11"/>
      <c r="F41" s="11"/>
      <c r="G41" s="11"/>
      <c r="H41" s="11"/>
      <c r="I41" s="11"/>
      <c r="J41" s="8"/>
      <c r="K41" s="8"/>
    </row>
  </sheetData>
  <sortState ref="A9:H28">
    <sortCondition ref="A9"/>
  </sortState>
  <mergeCells count="11">
    <mergeCell ref="A31:K31"/>
    <mergeCell ref="A1:K1"/>
    <mergeCell ref="A2:K2"/>
    <mergeCell ref="A7:A8"/>
    <mergeCell ref="B7:C7"/>
    <mergeCell ref="F7:G7"/>
    <mergeCell ref="A3:K3"/>
    <mergeCell ref="J7:K7"/>
    <mergeCell ref="A5:K5"/>
    <mergeCell ref="H7:I7"/>
    <mergeCell ref="D7:E7"/>
  </mergeCells>
  <pageMargins left="0.11811023622047245" right="0.39370078740157483" top="0.35433070866141736" bottom="0.39370078740157483" header="0.31496062992125984" footer="0.31496062992125984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97"/>
  <sheetViews>
    <sheetView zoomScale="85" zoomScaleNormal="85" workbookViewId="0">
      <selection activeCell="F36" sqref="F36"/>
    </sheetView>
  </sheetViews>
  <sheetFormatPr baseColWidth="10" defaultRowHeight="14.25" x14ac:dyDescent="0.2"/>
  <cols>
    <col min="1" max="1" width="19.44140625" style="1" customWidth="1"/>
    <col min="2" max="2" width="10.33203125" style="1" bestFit="1" customWidth="1"/>
    <col min="3" max="3" width="9" style="1" customWidth="1"/>
    <col min="4" max="4" width="11.44140625" style="1" customWidth="1"/>
    <col min="5" max="5" width="9" style="1" customWidth="1"/>
    <col min="6" max="6" width="10.33203125" style="1" bestFit="1" customWidth="1"/>
    <col min="7" max="7" width="8.21875" style="1" customWidth="1"/>
    <col min="8" max="8" width="10.33203125" style="1" bestFit="1" customWidth="1"/>
    <col min="9" max="9" width="8.33203125" style="1" customWidth="1"/>
    <col min="10" max="10" width="10.33203125" style="1" bestFit="1" customWidth="1"/>
    <col min="11" max="11" width="10.44140625" style="1" customWidth="1"/>
    <col min="12" max="16384" width="11.5546875" style="1"/>
  </cols>
  <sheetData>
    <row r="1" spans="1:11" x14ac:dyDescent="0.2">
      <c r="A1" s="83" t="s">
        <v>27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x14ac:dyDescent="0.2">
      <c r="A2" s="83" t="s">
        <v>28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x14ac:dyDescent="0.2">
      <c r="A3" s="83" t="s">
        <v>29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15" customHeight="1" x14ac:dyDescent="0.2">
      <c r="A5" s="85" t="s">
        <v>40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1" ht="15" customHeight="1" x14ac:dyDescent="0.2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15" thickBot="1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51" t="s">
        <v>35</v>
      </c>
    </row>
    <row r="8" spans="1:11" ht="39.75" customHeight="1" x14ac:dyDescent="0.2">
      <c r="A8" s="73" t="s">
        <v>0</v>
      </c>
      <c r="B8" s="77" t="s">
        <v>31</v>
      </c>
      <c r="C8" s="77"/>
      <c r="D8" s="77" t="s">
        <v>24</v>
      </c>
      <c r="E8" s="77"/>
      <c r="F8" s="77" t="s">
        <v>25</v>
      </c>
      <c r="G8" s="77"/>
      <c r="H8" s="77" t="s">
        <v>37</v>
      </c>
      <c r="I8" s="77"/>
      <c r="J8" s="79" t="s">
        <v>1</v>
      </c>
      <c r="K8" s="80"/>
    </row>
    <row r="9" spans="1:11" ht="28.5" customHeight="1" thickBot="1" x14ac:dyDescent="0.25">
      <c r="A9" s="84"/>
      <c r="B9" s="67" t="s">
        <v>32</v>
      </c>
      <c r="C9" s="67" t="s">
        <v>33</v>
      </c>
      <c r="D9" s="68" t="s">
        <v>32</v>
      </c>
      <c r="E9" s="67" t="s">
        <v>33</v>
      </c>
      <c r="F9" s="67" t="s">
        <v>32</v>
      </c>
      <c r="G9" s="67" t="s">
        <v>33</v>
      </c>
      <c r="H9" s="67" t="s">
        <v>32</v>
      </c>
      <c r="I9" s="67" t="s">
        <v>33</v>
      </c>
      <c r="J9" s="67" t="s">
        <v>32</v>
      </c>
      <c r="K9" s="69" t="s">
        <v>33</v>
      </c>
    </row>
    <row r="10" spans="1:11" x14ac:dyDescent="0.2">
      <c r="A10" s="61" t="s">
        <v>2</v>
      </c>
      <c r="B10" s="62">
        <v>3.641178</v>
      </c>
      <c r="C10" s="63">
        <f>$C$30*B10/100</f>
        <v>35557511.322767943</v>
      </c>
      <c r="D10" s="64">
        <v>3.7243819999999999</v>
      </c>
      <c r="E10" s="65">
        <f>$E$30*D10/100</f>
        <v>16003539.919994039</v>
      </c>
      <c r="F10" s="62">
        <v>3.9771030000000001</v>
      </c>
      <c r="G10" s="63">
        <f>$G$30*F10/100</f>
        <v>843969.17586306005</v>
      </c>
      <c r="H10" s="66">
        <v>3.136549</v>
      </c>
      <c r="I10" s="63">
        <f>$I$30*H10/100</f>
        <v>1539014.1362268401</v>
      </c>
      <c r="J10" s="62">
        <f>K10/$K$30*100</f>
        <v>3.6534503072355355</v>
      </c>
      <c r="K10" s="52">
        <f t="shared" ref="K10:K29" si="0">C10+E10+G10+I10</f>
        <v>53944034.554851882</v>
      </c>
    </row>
    <row r="11" spans="1:11" x14ac:dyDescent="0.2">
      <c r="A11" s="27" t="s">
        <v>3</v>
      </c>
      <c r="B11" s="28">
        <v>2.4851040000000002</v>
      </c>
      <c r="C11" s="29">
        <f t="shared" ref="C11:C29" si="1">$C$30*B11/100</f>
        <v>24268001.624269925</v>
      </c>
      <c r="D11" s="30">
        <v>2.4385059999999998</v>
      </c>
      <c r="E11" s="31">
        <f t="shared" ref="E11:E29" si="2">$E$30*D11/100</f>
        <v>10478175.47076132</v>
      </c>
      <c r="F11" s="28">
        <v>5.7526979999999996</v>
      </c>
      <c r="G11" s="29">
        <f t="shared" ref="G11:G29" si="3">$G$30*F11/100</f>
        <v>1220762.8995399598</v>
      </c>
      <c r="H11" s="59">
        <v>1.268276</v>
      </c>
      <c r="I11" s="29">
        <f t="shared" ref="I11:I29" si="4">$I$30*H11/100</f>
        <v>622306.45612015994</v>
      </c>
      <c r="J11" s="28">
        <f t="shared" ref="J11:J29" si="5">K11/$K$30*100</f>
        <v>2.4780681458089386</v>
      </c>
      <c r="K11" s="32">
        <f t="shared" si="0"/>
        <v>36589246.450691372</v>
      </c>
    </row>
    <row r="12" spans="1:11" x14ac:dyDescent="0.2">
      <c r="A12" s="27" t="s">
        <v>4</v>
      </c>
      <c r="B12" s="28">
        <v>2.3398020000000002</v>
      </c>
      <c r="C12" s="29">
        <f t="shared" si="1"/>
        <v>22849071.401627459</v>
      </c>
      <c r="D12" s="30">
        <v>2.298937</v>
      </c>
      <c r="E12" s="31">
        <f t="shared" si="2"/>
        <v>9878452.3319711406</v>
      </c>
      <c r="F12" s="28">
        <v>6.0807969999999996</v>
      </c>
      <c r="G12" s="29">
        <f t="shared" si="3"/>
        <v>1290387.8105949399</v>
      </c>
      <c r="H12" s="59">
        <v>0.92762</v>
      </c>
      <c r="I12" s="29">
        <f t="shared" si="4"/>
        <v>455156.38143919996</v>
      </c>
      <c r="J12" s="28">
        <f t="shared" si="5"/>
        <v>2.3347464023327578</v>
      </c>
      <c r="K12" s="32">
        <f t="shared" si="0"/>
        <v>34473067.925632738</v>
      </c>
    </row>
    <row r="13" spans="1:11" x14ac:dyDescent="0.2">
      <c r="A13" s="27" t="s">
        <v>5</v>
      </c>
      <c r="B13" s="28">
        <v>2.9836659999999999</v>
      </c>
      <c r="C13" s="29">
        <f t="shared" si="1"/>
        <v>29136652.36315218</v>
      </c>
      <c r="D13" s="30">
        <v>2.9753639999999999</v>
      </c>
      <c r="E13" s="31">
        <f t="shared" si="2"/>
        <v>12785035.624840081</v>
      </c>
      <c r="F13" s="28">
        <v>5.0772000000000004</v>
      </c>
      <c r="G13" s="29">
        <f t="shared" si="3"/>
        <v>1077417.4819440001</v>
      </c>
      <c r="H13" s="59">
        <v>10.444737999999999</v>
      </c>
      <c r="I13" s="29">
        <f t="shared" si="4"/>
        <v>5124931.710356079</v>
      </c>
      <c r="J13" s="28">
        <f t="shared" si="5"/>
        <v>3.2592812138101319</v>
      </c>
      <c r="K13" s="32">
        <f t="shared" si="0"/>
        <v>48124037.180292338</v>
      </c>
    </row>
    <row r="14" spans="1:11" x14ac:dyDescent="0.2">
      <c r="A14" s="27" t="s">
        <v>6</v>
      </c>
      <c r="B14" s="28">
        <v>4.6702669999999999</v>
      </c>
      <c r="C14" s="29">
        <f t="shared" si="1"/>
        <v>45606963.387356907</v>
      </c>
      <c r="D14" s="30">
        <v>4.6286389999999997</v>
      </c>
      <c r="E14" s="31">
        <f t="shared" si="2"/>
        <v>19889100.798935577</v>
      </c>
      <c r="F14" s="28">
        <v>3.137556</v>
      </c>
      <c r="G14" s="29">
        <f t="shared" si="3"/>
        <v>665811.40884312009</v>
      </c>
      <c r="H14" s="59">
        <v>5.9866520000000003</v>
      </c>
      <c r="I14" s="29">
        <f t="shared" si="4"/>
        <v>2937477.4813563204</v>
      </c>
      <c r="J14" s="28">
        <f t="shared" si="5"/>
        <v>4.679869698481423</v>
      </c>
      <c r="K14" s="32">
        <f t="shared" si="0"/>
        <v>69099353.076491922</v>
      </c>
    </row>
    <row r="15" spans="1:11" x14ac:dyDescent="0.2">
      <c r="A15" s="27" t="s">
        <v>7</v>
      </c>
      <c r="B15" s="28">
        <v>1.5708150000000001</v>
      </c>
      <c r="C15" s="29">
        <f t="shared" si="1"/>
        <v>15339615.95628495</v>
      </c>
      <c r="D15" s="30">
        <v>1.4908600000000001</v>
      </c>
      <c r="E15" s="31">
        <f t="shared" si="2"/>
        <v>6406173.5678892005</v>
      </c>
      <c r="F15" s="28">
        <v>9.3521359999999998</v>
      </c>
      <c r="G15" s="29">
        <f t="shared" si="3"/>
        <v>1984588.9111947201</v>
      </c>
      <c r="H15" s="59">
        <v>2.726804</v>
      </c>
      <c r="I15" s="29">
        <f t="shared" si="4"/>
        <v>1337964.0817726401</v>
      </c>
      <c r="J15" s="28">
        <f t="shared" si="5"/>
        <v>1.6977955843849424</v>
      </c>
      <c r="K15" s="32">
        <f t="shared" si="0"/>
        <v>25068342.51714151</v>
      </c>
    </row>
    <row r="16" spans="1:11" x14ac:dyDescent="0.2">
      <c r="A16" s="27" t="s">
        <v>8</v>
      </c>
      <c r="B16" s="28">
        <v>1.56463</v>
      </c>
      <c r="C16" s="29">
        <f t="shared" si="1"/>
        <v>15279217.039359899</v>
      </c>
      <c r="D16" s="30">
        <v>1.510602</v>
      </c>
      <c r="E16" s="31">
        <f t="shared" si="2"/>
        <v>6491004.2552624401</v>
      </c>
      <c r="F16" s="28">
        <v>9.1784370000000006</v>
      </c>
      <c r="G16" s="29">
        <f t="shared" si="3"/>
        <v>1947728.7640277401</v>
      </c>
      <c r="H16" s="59">
        <v>0.94006900000000004</v>
      </c>
      <c r="I16" s="29">
        <f t="shared" si="4"/>
        <v>461264.74671004002</v>
      </c>
      <c r="J16" s="28">
        <f t="shared" si="5"/>
        <v>1.6375779173419573</v>
      </c>
      <c r="K16" s="32">
        <f t="shared" si="0"/>
        <v>24179214.80536012</v>
      </c>
    </row>
    <row r="17" spans="1:11" x14ac:dyDescent="0.2">
      <c r="A17" s="27" t="s">
        <v>9</v>
      </c>
      <c r="B17" s="28">
        <v>3.1909730000000001</v>
      </c>
      <c r="C17" s="29">
        <f t="shared" si="1"/>
        <v>31161085.389988288</v>
      </c>
      <c r="D17" s="30">
        <v>3.1328360000000002</v>
      </c>
      <c r="E17" s="31">
        <f t="shared" si="2"/>
        <v>13461687.331963921</v>
      </c>
      <c r="F17" s="28">
        <v>4.5368019999999998</v>
      </c>
      <c r="G17" s="29">
        <f t="shared" si="3"/>
        <v>962741.23275004001</v>
      </c>
      <c r="H17" s="59">
        <v>2.3501370000000001</v>
      </c>
      <c r="I17" s="29">
        <f t="shared" si="4"/>
        <v>1153144.4479489201</v>
      </c>
      <c r="J17" s="28">
        <f t="shared" si="5"/>
        <v>3.1654541101724885</v>
      </c>
      <c r="K17" s="32">
        <f t="shared" si="0"/>
        <v>46738658.402651168</v>
      </c>
    </row>
    <row r="18" spans="1:11" x14ac:dyDescent="0.2">
      <c r="A18" s="27" t="s">
        <v>10</v>
      </c>
      <c r="B18" s="28">
        <v>2.8252969999999999</v>
      </c>
      <c r="C18" s="29">
        <f t="shared" si="1"/>
        <v>27590117.832108807</v>
      </c>
      <c r="D18" s="30">
        <v>2.7733750000000001</v>
      </c>
      <c r="E18" s="31">
        <f t="shared" si="2"/>
        <v>11917095.917017501</v>
      </c>
      <c r="F18" s="28">
        <v>5.0772000000000004</v>
      </c>
      <c r="G18" s="29">
        <f t="shared" si="3"/>
        <v>1077417.4819440001</v>
      </c>
      <c r="H18" s="59">
        <v>1.4371750000000001</v>
      </c>
      <c r="I18" s="29">
        <f t="shared" si="4"/>
        <v>705180.32437300007</v>
      </c>
      <c r="J18" s="28">
        <f t="shared" si="5"/>
        <v>2.7964218093391349</v>
      </c>
      <c r="K18" s="32">
        <f t="shared" si="0"/>
        <v>41289811.555443309</v>
      </c>
    </row>
    <row r="19" spans="1:11" x14ac:dyDescent="0.2">
      <c r="A19" s="27" t="s">
        <v>11</v>
      </c>
      <c r="B19" s="28">
        <v>1.6394629999999999</v>
      </c>
      <c r="C19" s="29">
        <f t="shared" si="1"/>
        <v>16009990.224525988</v>
      </c>
      <c r="D19" s="30">
        <v>1.579987</v>
      </c>
      <c r="E19" s="31">
        <f t="shared" si="2"/>
        <v>6789149.18705214</v>
      </c>
      <c r="F19" s="28">
        <v>8.782788</v>
      </c>
      <c r="G19" s="29">
        <f t="shared" si="3"/>
        <v>1863769.2687717599</v>
      </c>
      <c r="H19" s="59">
        <v>1.0765940000000001</v>
      </c>
      <c r="I19" s="29">
        <f t="shared" si="4"/>
        <v>528253.62682904</v>
      </c>
      <c r="J19" s="28">
        <f t="shared" si="5"/>
        <v>1.7061137608682113</v>
      </c>
      <c r="K19" s="32">
        <f t="shared" si="0"/>
        <v>25191162.307178926</v>
      </c>
    </row>
    <row r="20" spans="1:11" x14ac:dyDescent="0.2">
      <c r="A20" s="27" t="s">
        <v>12</v>
      </c>
      <c r="B20" s="28">
        <v>2.8638210000000002</v>
      </c>
      <c r="C20" s="29">
        <f t="shared" si="1"/>
        <v>27966319.590495333</v>
      </c>
      <c r="D20" s="30">
        <v>2.857024</v>
      </c>
      <c r="E20" s="31">
        <f t="shared" si="2"/>
        <v>12276532.760705281</v>
      </c>
      <c r="F20" s="28">
        <v>5.0193000000000003</v>
      </c>
      <c r="G20" s="29">
        <f t="shared" si="3"/>
        <v>1065130.695486</v>
      </c>
      <c r="H20" s="59">
        <v>2.8764940000000001</v>
      </c>
      <c r="I20" s="29">
        <f t="shared" si="4"/>
        <v>1411412.64771304</v>
      </c>
      <c r="J20" s="28">
        <f t="shared" si="5"/>
        <v>2.8932427952885318</v>
      </c>
      <c r="K20" s="32">
        <f t="shared" si="0"/>
        <v>42719395.694399655</v>
      </c>
    </row>
    <row r="21" spans="1:11" x14ac:dyDescent="0.2">
      <c r="A21" s="27" t="s">
        <v>13</v>
      </c>
      <c r="B21" s="28">
        <v>3.331871</v>
      </c>
      <c r="C21" s="29">
        <f t="shared" si="1"/>
        <v>32537008.84947183</v>
      </c>
      <c r="D21" s="30">
        <v>3.2869730000000001</v>
      </c>
      <c r="E21" s="31">
        <f t="shared" si="2"/>
        <v>14124008.66007906</v>
      </c>
      <c r="F21" s="28">
        <v>4.3148520000000001</v>
      </c>
      <c r="G21" s="29">
        <f t="shared" si="3"/>
        <v>915641.88466104004</v>
      </c>
      <c r="H21" s="59">
        <v>1.8784259999999999</v>
      </c>
      <c r="I21" s="29">
        <f t="shared" si="4"/>
        <v>921689.46439415996</v>
      </c>
      <c r="J21" s="28">
        <f t="shared" si="5"/>
        <v>3.2846321006583654</v>
      </c>
      <c r="K21" s="32">
        <f t="shared" si="0"/>
        <v>48498348.858606093</v>
      </c>
    </row>
    <row r="22" spans="1:11" x14ac:dyDescent="0.2">
      <c r="A22" s="27" t="s">
        <v>14</v>
      </c>
      <c r="B22" s="28">
        <v>4.6758230000000003</v>
      </c>
      <c r="C22" s="29">
        <f t="shared" si="1"/>
        <v>45661219.876028799</v>
      </c>
      <c r="D22" s="30">
        <v>4.6393329999999997</v>
      </c>
      <c r="E22" s="31">
        <f t="shared" si="2"/>
        <v>19935052.544998258</v>
      </c>
      <c r="F22" s="28">
        <v>3.108606</v>
      </c>
      <c r="G22" s="29">
        <f t="shared" si="3"/>
        <v>659668.01561411994</v>
      </c>
      <c r="H22" s="59">
        <v>3.3991950000000002</v>
      </c>
      <c r="I22" s="29">
        <f t="shared" si="4"/>
        <v>1667886.9537162001</v>
      </c>
      <c r="J22" s="28">
        <f t="shared" si="5"/>
        <v>4.6002552477898542</v>
      </c>
      <c r="K22" s="32">
        <f t="shared" si="0"/>
        <v>67923827.390357375</v>
      </c>
    </row>
    <row r="23" spans="1:11" x14ac:dyDescent="0.2">
      <c r="A23" s="27" t="s">
        <v>26</v>
      </c>
      <c r="B23" s="28">
        <v>2.1403180000000002</v>
      </c>
      <c r="C23" s="29">
        <f t="shared" si="1"/>
        <v>20901032.995180141</v>
      </c>
      <c r="D23" s="30">
        <v>2.1528679999999998</v>
      </c>
      <c r="E23" s="31">
        <f t="shared" si="2"/>
        <v>9250798.9192509595</v>
      </c>
      <c r="F23" s="28">
        <v>6.6404949999999996</v>
      </c>
      <c r="G23" s="29">
        <f t="shared" si="3"/>
        <v>1409159.6552748999</v>
      </c>
      <c r="H23" s="59">
        <v>0.63656500000000005</v>
      </c>
      <c r="I23" s="29">
        <f t="shared" si="4"/>
        <v>312344.08696540003</v>
      </c>
      <c r="J23" s="28">
        <f t="shared" si="5"/>
        <v>2.1586751697090825</v>
      </c>
      <c r="K23" s="32">
        <f t="shared" si="0"/>
        <v>31873335.656671405</v>
      </c>
    </row>
    <row r="24" spans="1:11" x14ac:dyDescent="0.2">
      <c r="A24" s="27" t="s">
        <v>15</v>
      </c>
      <c r="B24" s="28">
        <v>2.82</v>
      </c>
      <c r="C24" s="29">
        <f t="shared" si="1"/>
        <v>27538390.578599997</v>
      </c>
      <c r="D24" s="30">
        <v>2.8464179999999999</v>
      </c>
      <c r="E24" s="31">
        <f t="shared" si="2"/>
        <v>12230959.147581959</v>
      </c>
      <c r="F24" s="28">
        <v>5.0772000000000004</v>
      </c>
      <c r="G24" s="29">
        <f t="shared" si="3"/>
        <v>1077417.4819440001</v>
      </c>
      <c r="H24" s="59">
        <v>1.936987</v>
      </c>
      <c r="I24" s="29">
        <f t="shared" si="4"/>
        <v>950423.65819491993</v>
      </c>
      <c r="J24" s="28">
        <f t="shared" si="5"/>
        <v>2.8307849250109101</v>
      </c>
      <c r="K24" s="32">
        <f t="shared" si="0"/>
        <v>41797190.866320878</v>
      </c>
    </row>
    <row r="25" spans="1:11" x14ac:dyDescent="0.2">
      <c r="A25" s="27" t="s">
        <v>16</v>
      </c>
      <c r="B25" s="28">
        <v>8.2979249999999993</v>
      </c>
      <c r="C25" s="29">
        <f t="shared" si="1"/>
        <v>81032446.681535244</v>
      </c>
      <c r="D25" s="30">
        <v>8.5739099999999997</v>
      </c>
      <c r="E25" s="31">
        <f t="shared" si="2"/>
        <v>36841793.069410197</v>
      </c>
      <c r="F25" s="28">
        <v>1.81551</v>
      </c>
      <c r="G25" s="29">
        <f t="shared" si="3"/>
        <v>385263.96688019997</v>
      </c>
      <c r="H25" s="59">
        <v>7.7205110000000001</v>
      </c>
      <c r="I25" s="29">
        <f t="shared" si="4"/>
        <v>3788232.0881627603</v>
      </c>
      <c r="J25" s="28">
        <f t="shared" si="5"/>
        <v>8.2658878142381127</v>
      </c>
      <c r="K25" s="32">
        <f t="shared" si="0"/>
        <v>122047735.80598842</v>
      </c>
    </row>
    <row r="26" spans="1:11" x14ac:dyDescent="0.2">
      <c r="A26" s="27" t="s">
        <v>17</v>
      </c>
      <c r="B26" s="28">
        <v>3.5175380000000001</v>
      </c>
      <c r="C26" s="29">
        <f t="shared" si="1"/>
        <v>34350118.90747074</v>
      </c>
      <c r="D26" s="30">
        <v>3.463101</v>
      </c>
      <c r="E26" s="31">
        <f t="shared" si="2"/>
        <v>14880824.55034722</v>
      </c>
      <c r="F26" s="28">
        <v>4.1122030000000001</v>
      </c>
      <c r="G26" s="29">
        <f t="shared" si="3"/>
        <v>872638.34426506003</v>
      </c>
      <c r="H26" s="59">
        <v>3.3420909999999999</v>
      </c>
      <c r="I26" s="29">
        <f t="shared" si="4"/>
        <v>1639867.6677955601</v>
      </c>
      <c r="J26" s="28">
        <f t="shared" si="5"/>
        <v>3.5044119877783828</v>
      </c>
      <c r="K26" s="32">
        <f t="shared" si="0"/>
        <v>51743449.469878577</v>
      </c>
    </row>
    <row r="27" spans="1:11" x14ac:dyDescent="0.2">
      <c r="A27" s="27" t="s">
        <v>18</v>
      </c>
      <c r="B27" s="28">
        <v>38.505325999999997</v>
      </c>
      <c r="C27" s="29">
        <f t="shared" si="1"/>
        <v>376019399.55472398</v>
      </c>
      <c r="D27" s="30">
        <v>38.715456000000003</v>
      </c>
      <c r="E27" s="31">
        <f t="shared" si="2"/>
        <v>166358967.90844035</v>
      </c>
      <c r="F27" s="28">
        <v>0.53206399999999998</v>
      </c>
      <c r="G27" s="29">
        <f t="shared" si="3"/>
        <v>112907.71588927999</v>
      </c>
      <c r="H27" s="59">
        <v>41.360235000000003</v>
      </c>
      <c r="I27" s="29">
        <f t="shared" si="4"/>
        <v>20294274.485322602</v>
      </c>
      <c r="J27" s="28">
        <f t="shared" si="5"/>
        <v>38.115596215524491</v>
      </c>
      <c r="K27" s="32">
        <f t="shared" si="0"/>
        <v>562785549.66437626</v>
      </c>
    </row>
    <row r="28" spans="1:11" x14ac:dyDescent="0.2">
      <c r="A28" s="27" t="s">
        <v>19</v>
      </c>
      <c r="B28" s="28">
        <v>3.7841049999999998</v>
      </c>
      <c r="C28" s="29">
        <f t="shared" si="1"/>
        <v>36953248.751926646</v>
      </c>
      <c r="D28" s="30">
        <v>3.8181799999999999</v>
      </c>
      <c r="E28" s="31">
        <f t="shared" si="2"/>
        <v>16406586.663699601</v>
      </c>
      <c r="F28" s="28">
        <v>3.8130540000000002</v>
      </c>
      <c r="G28" s="29">
        <f t="shared" si="3"/>
        <v>809156.82643908006</v>
      </c>
      <c r="H28" s="59">
        <v>2.5544600000000002</v>
      </c>
      <c r="I28" s="29">
        <f t="shared" si="4"/>
        <v>1253399.8513736001</v>
      </c>
      <c r="J28" s="28">
        <f t="shared" si="5"/>
        <v>3.7535745535609149</v>
      </c>
      <c r="K28" s="32">
        <f t="shared" si="0"/>
        <v>55422392.093438923</v>
      </c>
    </row>
    <row r="29" spans="1:11" ht="15" thickBot="1" x14ac:dyDescent="0.25">
      <c r="A29" s="33" t="s">
        <v>20</v>
      </c>
      <c r="B29" s="34">
        <v>3.1520779999999999</v>
      </c>
      <c r="C29" s="35">
        <f t="shared" si="1"/>
        <v>30781260.673124939</v>
      </c>
      <c r="D29" s="36">
        <v>3.0932490000000001</v>
      </c>
      <c r="E29" s="37">
        <f t="shared" si="2"/>
        <v>13291583.369799782</v>
      </c>
      <c r="F29" s="34">
        <v>4.6139989999999997</v>
      </c>
      <c r="G29" s="35">
        <f t="shared" si="3"/>
        <v>979122.97807297995</v>
      </c>
      <c r="H29" s="60">
        <v>4.0004220000000004</v>
      </c>
      <c r="I29" s="35">
        <f t="shared" si="4"/>
        <v>1962891.7032295202</v>
      </c>
      <c r="J29" s="34">
        <f t="shared" si="5"/>
        <v>3.1841602406658334</v>
      </c>
      <c r="K29" s="53">
        <f t="shared" si="0"/>
        <v>47014858.724227212</v>
      </c>
    </row>
    <row r="30" spans="1:11" ht="15" thickBot="1" x14ac:dyDescent="0.25">
      <c r="A30" s="39" t="s">
        <v>1</v>
      </c>
      <c r="B30" s="97">
        <f>SUM(B10:B29)</f>
        <v>100</v>
      </c>
      <c r="C30" s="40">
        <v>976538673</v>
      </c>
      <c r="D30" s="97">
        <f t="shared" ref="D30:F30" si="6">SUM(D10:D29)</f>
        <v>100</v>
      </c>
      <c r="E30" s="40">
        <v>429696522</v>
      </c>
      <c r="F30" s="97">
        <f t="shared" si="6"/>
        <v>100</v>
      </c>
      <c r="G30" s="40">
        <v>21220702</v>
      </c>
      <c r="H30" s="97">
        <f t="shared" ref="H30" si="7">SUM(H10:H29)</f>
        <v>100.00000000000001</v>
      </c>
      <c r="I30" s="40">
        <v>49067116</v>
      </c>
      <c r="J30" s="98">
        <f>SUM(J10:J29)</f>
        <v>100</v>
      </c>
      <c r="K30" s="54">
        <f>SUM(K10:K29)</f>
        <v>1476523013</v>
      </c>
    </row>
    <row r="31" spans="1:11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</row>
    <row r="32" spans="1:11" ht="43.5" customHeight="1" x14ac:dyDescent="0.2">
      <c r="A32" s="82" t="s">
        <v>43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</row>
    <row r="33" spans="1:11" x14ac:dyDescent="0.2">
      <c r="A33" s="42"/>
      <c r="B33" s="42"/>
      <c r="C33" s="43"/>
      <c r="D33" s="43"/>
      <c r="E33" s="42"/>
      <c r="F33" s="42"/>
      <c r="G33" s="43"/>
      <c r="H33" s="43"/>
      <c r="I33" s="43"/>
      <c r="J33" s="43"/>
      <c r="K33" s="43"/>
    </row>
    <row r="34" spans="1:11" x14ac:dyDescent="0.2">
      <c r="A34" s="44" t="s">
        <v>41</v>
      </c>
      <c r="B34" s="42"/>
      <c r="C34" s="55"/>
      <c r="D34" s="43"/>
      <c r="E34" s="55"/>
      <c r="F34" s="55"/>
      <c r="G34" s="55"/>
      <c r="H34" s="55"/>
      <c r="I34" s="43"/>
      <c r="J34" s="43"/>
      <c r="K34" s="43"/>
    </row>
    <row r="35" spans="1:11" x14ac:dyDescent="0.2">
      <c r="C35" s="8"/>
      <c r="D35" s="8"/>
      <c r="H35" s="8"/>
      <c r="I35" s="8"/>
      <c r="J35" s="8"/>
      <c r="K35" s="8"/>
    </row>
    <row r="36" spans="1:11" x14ac:dyDescent="0.2">
      <c r="C36" s="8"/>
      <c r="D36" s="8"/>
      <c r="H36" s="8"/>
      <c r="I36" s="8"/>
      <c r="J36" s="8"/>
      <c r="K36" s="8"/>
    </row>
    <row r="37" spans="1:11" x14ac:dyDescent="0.2">
      <c r="C37" s="8"/>
      <c r="D37" s="8"/>
      <c r="H37" s="8"/>
      <c r="I37" s="8"/>
      <c r="J37" s="8"/>
      <c r="K37" s="8"/>
    </row>
    <row r="38" spans="1:11" x14ac:dyDescent="0.2">
      <c r="C38" s="8"/>
      <c r="D38" s="8"/>
      <c r="H38" s="8"/>
      <c r="I38" s="8"/>
      <c r="J38" s="8"/>
      <c r="K38" s="8"/>
    </row>
    <row r="39" spans="1:11" x14ac:dyDescent="0.2">
      <c r="C39" s="8"/>
      <c r="D39" s="8"/>
      <c r="H39" s="8"/>
      <c r="I39" s="8"/>
      <c r="J39" s="8"/>
      <c r="K39" s="8"/>
    </row>
    <row r="40" spans="1:11" x14ac:dyDescent="0.2">
      <c r="C40" s="8"/>
      <c r="D40" s="8"/>
      <c r="H40" s="8"/>
      <c r="I40" s="8"/>
      <c r="J40" s="8"/>
      <c r="K40" s="8"/>
    </row>
    <row r="41" spans="1:11" x14ac:dyDescent="0.2">
      <c r="C41" s="8"/>
      <c r="D41" s="8"/>
      <c r="H41" s="8"/>
      <c r="I41" s="8"/>
      <c r="J41" s="8"/>
      <c r="K41" s="8"/>
    </row>
    <row r="42" spans="1:11" x14ac:dyDescent="0.2">
      <c r="C42" s="8"/>
      <c r="D42" s="8"/>
      <c r="H42" s="8"/>
      <c r="I42" s="8"/>
      <c r="J42" s="8"/>
      <c r="K42" s="8"/>
    </row>
    <row r="43" spans="1:11" x14ac:dyDescent="0.2">
      <c r="C43" s="8"/>
      <c r="D43" s="8"/>
      <c r="H43" s="8"/>
      <c r="I43" s="8"/>
      <c r="J43" s="8"/>
      <c r="K43" s="8"/>
    </row>
    <row r="44" spans="1:11" x14ac:dyDescent="0.2">
      <c r="C44" s="8"/>
      <c r="D44" s="8"/>
      <c r="H44" s="8"/>
      <c r="I44" s="8"/>
      <c r="J44" s="8"/>
      <c r="K44" s="8"/>
    </row>
    <row r="45" spans="1:11" x14ac:dyDescent="0.2">
      <c r="C45" s="8"/>
      <c r="D45" s="8"/>
      <c r="H45" s="8"/>
      <c r="I45" s="8"/>
      <c r="J45" s="8"/>
      <c r="K45" s="8"/>
    </row>
    <row r="46" spans="1:11" x14ac:dyDescent="0.2">
      <c r="C46" s="8"/>
      <c r="D46" s="8"/>
      <c r="H46" s="8"/>
      <c r="I46" s="8"/>
      <c r="J46" s="8"/>
      <c r="K46" s="8"/>
    </row>
    <row r="47" spans="1:11" x14ac:dyDescent="0.2">
      <c r="C47" s="8"/>
      <c r="D47" s="8"/>
      <c r="H47" s="8"/>
      <c r="I47" s="8"/>
      <c r="J47" s="8"/>
      <c r="K47" s="8"/>
    </row>
    <row r="48" spans="1:11" x14ac:dyDescent="0.2">
      <c r="C48" s="8"/>
      <c r="D48" s="8"/>
      <c r="H48" s="8"/>
      <c r="I48" s="8"/>
      <c r="J48" s="8"/>
      <c r="K48" s="8"/>
    </row>
    <row r="49" spans="1:11" x14ac:dyDescent="0.2">
      <c r="C49" s="8"/>
      <c r="D49" s="8"/>
      <c r="H49" s="8"/>
      <c r="I49" s="8"/>
      <c r="J49" s="8"/>
      <c r="K49" s="8"/>
    </row>
    <row r="50" spans="1:11" x14ac:dyDescent="0.2">
      <c r="C50" s="8"/>
      <c r="D50" s="8"/>
      <c r="H50" s="8"/>
      <c r="I50" s="8"/>
      <c r="J50" s="8"/>
      <c r="K50" s="8"/>
    </row>
    <row r="51" spans="1:11" x14ac:dyDescent="0.2">
      <c r="C51" s="8"/>
      <c r="D51" s="8"/>
      <c r="H51" s="8"/>
      <c r="I51" s="8"/>
      <c r="J51" s="8"/>
      <c r="K51" s="8"/>
    </row>
    <row r="52" spans="1:11" x14ac:dyDescent="0.2">
      <c r="A52" s="8"/>
      <c r="B52" s="8"/>
      <c r="C52" s="8"/>
      <c r="D52" s="8"/>
      <c r="H52" s="8"/>
      <c r="I52" s="8"/>
      <c r="J52" s="8"/>
      <c r="K52" s="8"/>
    </row>
    <row r="53" spans="1:11" x14ac:dyDescent="0.2">
      <c r="H53" s="8"/>
      <c r="I53" s="8"/>
      <c r="J53" s="8"/>
      <c r="K53" s="8"/>
    </row>
    <row r="55" spans="1:11" x14ac:dyDescent="0.2">
      <c r="A55" s="8"/>
      <c r="B55" s="8"/>
      <c r="C55" s="8"/>
      <c r="D55" s="8"/>
    </row>
    <row r="56" spans="1:11" x14ac:dyDescent="0.2">
      <c r="A56" s="8"/>
      <c r="B56" s="8"/>
      <c r="C56" s="8"/>
      <c r="D56" s="8"/>
    </row>
    <row r="57" spans="1:11" x14ac:dyDescent="0.2">
      <c r="A57" s="8"/>
      <c r="B57" s="8"/>
      <c r="C57" s="8"/>
      <c r="D57" s="8"/>
    </row>
    <row r="58" spans="1:11" x14ac:dyDescent="0.2">
      <c r="A58" s="8"/>
      <c r="B58" s="8"/>
      <c r="C58" s="8"/>
      <c r="D58" s="8"/>
    </row>
    <row r="59" spans="1:11" x14ac:dyDescent="0.2">
      <c r="A59" s="8"/>
      <c r="B59" s="8"/>
      <c r="C59" s="8"/>
      <c r="D59" s="8"/>
    </row>
    <row r="60" spans="1:11" x14ac:dyDescent="0.2">
      <c r="A60" s="8"/>
      <c r="B60" s="8"/>
      <c r="C60" s="8"/>
      <c r="D60" s="8"/>
    </row>
    <row r="61" spans="1:11" x14ac:dyDescent="0.2">
      <c r="A61" s="8"/>
      <c r="B61" s="8"/>
      <c r="C61" s="8"/>
      <c r="D61" s="8"/>
    </row>
    <row r="62" spans="1:11" x14ac:dyDescent="0.2">
      <c r="A62" s="8"/>
      <c r="B62" s="8"/>
      <c r="C62" s="8"/>
      <c r="D62" s="8"/>
    </row>
    <row r="63" spans="1:11" x14ac:dyDescent="0.2">
      <c r="A63" s="8"/>
      <c r="B63" s="8"/>
      <c r="C63" s="8"/>
      <c r="D63" s="8"/>
    </row>
    <row r="64" spans="1:11" x14ac:dyDescent="0.2">
      <c r="A64" s="8"/>
      <c r="B64" s="8"/>
      <c r="C64" s="8"/>
      <c r="D64" s="8"/>
    </row>
    <row r="65" spans="1:4" x14ac:dyDescent="0.2">
      <c r="A65" s="8"/>
      <c r="B65" s="8"/>
      <c r="C65" s="8"/>
      <c r="D65" s="8"/>
    </row>
    <row r="66" spans="1:4" x14ac:dyDescent="0.2">
      <c r="A66" s="8"/>
      <c r="B66" s="8"/>
      <c r="C66" s="8"/>
      <c r="D66" s="8"/>
    </row>
    <row r="67" spans="1:4" x14ac:dyDescent="0.2">
      <c r="A67" s="8"/>
      <c r="B67" s="8"/>
      <c r="C67" s="8"/>
      <c r="D67" s="8"/>
    </row>
    <row r="68" spans="1:4" x14ac:dyDescent="0.2">
      <c r="A68" s="8"/>
      <c r="B68" s="8"/>
      <c r="C68" s="8"/>
      <c r="D68" s="8"/>
    </row>
    <row r="69" spans="1:4" x14ac:dyDescent="0.2">
      <c r="A69" s="8"/>
      <c r="B69" s="8"/>
      <c r="C69" s="8"/>
      <c r="D69" s="8"/>
    </row>
    <row r="70" spans="1:4" x14ac:dyDescent="0.2">
      <c r="A70" s="8"/>
      <c r="B70" s="8"/>
      <c r="C70" s="8"/>
      <c r="D70" s="8"/>
    </row>
    <row r="71" spans="1:4" x14ac:dyDescent="0.2">
      <c r="A71" s="8"/>
      <c r="B71" s="8"/>
      <c r="C71" s="8"/>
      <c r="D71" s="8"/>
    </row>
    <row r="72" spans="1:4" x14ac:dyDescent="0.2">
      <c r="A72" s="8"/>
      <c r="B72" s="8"/>
      <c r="C72" s="8"/>
      <c r="D72" s="8"/>
    </row>
    <row r="73" spans="1:4" x14ac:dyDescent="0.2">
      <c r="A73" s="8"/>
      <c r="B73" s="8"/>
      <c r="C73" s="8"/>
      <c r="D73" s="8"/>
    </row>
    <row r="74" spans="1:4" x14ac:dyDescent="0.2">
      <c r="A74" s="8"/>
      <c r="B74" s="8"/>
      <c r="C74" s="8"/>
      <c r="D74" s="8"/>
    </row>
    <row r="75" spans="1:4" x14ac:dyDescent="0.2">
      <c r="A75" s="8"/>
      <c r="B75" s="8"/>
      <c r="C75" s="8"/>
      <c r="D75" s="8"/>
    </row>
    <row r="77" spans="1:4" x14ac:dyDescent="0.2">
      <c r="A77" s="8"/>
      <c r="B77" s="8"/>
      <c r="C77" s="8"/>
      <c r="D77" s="8"/>
    </row>
    <row r="78" spans="1:4" x14ac:dyDescent="0.2">
      <c r="A78" s="8"/>
      <c r="B78" s="8"/>
      <c r="C78" s="8"/>
      <c r="D78" s="8"/>
    </row>
    <row r="79" spans="1:4" x14ac:dyDescent="0.2">
      <c r="A79" s="8"/>
      <c r="B79" s="8"/>
      <c r="C79" s="8"/>
      <c r="D79" s="8"/>
    </row>
    <row r="80" spans="1:4" x14ac:dyDescent="0.2">
      <c r="A80" s="8"/>
      <c r="B80" s="8"/>
      <c r="C80" s="8"/>
      <c r="D80" s="8"/>
    </row>
    <row r="81" spans="1:4" x14ac:dyDescent="0.2">
      <c r="A81" s="8"/>
      <c r="B81" s="8"/>
      <c r="C81" s="8"/>
      <c r="D81" s="8"/>
    </row>
    <row r="82" spans="1:4" x14ac:dyDescent="0.2">
      <c r="A82" s="8"/>
      <c r="B82" s="8"/>
      <c r="C82" s="8"/>
      <c r="D82" s="8"/>
    </row>
    <row r="83" spans="1:4" x14ac:dyDescent="0.2">
      <c r="A83" s="8"/>
      <c r="B83" s="8"/>
      <c r="C83" s="8"/>
      <c r="D83" s="8"/>
    </row>
    <row r="84" spans="1:4" x14ac:dyDescent="0.2">
      <c r="A84" s="8"/>
      <c r="B84" s="8"/>
      <c r="C84" s="8"/>
      <c r="D84" s="8"/>
    </row>
    <row r="85" spans="1:4" x14ac:dyDescent="0.2">
      <c r="A85" s="8"/>
      <c r="B85" s="8"/>
      <c r="C85" s="8"/>
      <c r="D85" s="8"/>
    </row>
    <row r="86" spans="1:4" x14ac:dyDescent="0.2">
      <c r="A86" s="8"/>
      <c r="B86" s="8"/>
      <c r="C86" s="8"/>
      <c r="D86" s="8"/>
    </row>
    <row r="87" spans="1:4" x14ac:dyDescent="0.2">
      <c r="A87" s="8"/>
      <c r="B87" s="8"/>
      <c r="C87" s="8"/>
      <c r="D87" s="8"/>
    </row>
    <row r="88" spans="1:4" x14ac:dyDescent="0.2">
      <c r="A88" s="8"/>
      <c r="B88" s="8"/>
      <c r="C88" s="8"/>
      <c r="D88" s="8"/>
    </row>
    <row r="89" spans="1:4" x14ac:dyDescent="0.2">
      <c r="A89" s="8"/>
      <c r="B89" s="8"/>
      <c r="C89" s="8"/>
      <c r="D89" s="8"/>
    </row>
    <row r="90" spans="1:4" x14ac:dyDescent="0.2">
      <c r="A90" s="8"/>
      <c r="B90" s="8"/>
      <c r="C90" s="8"/>
      <c r="D90" s="8"/>
    </row>
    <row r="91" spans="1:4" x14ac:dyDescent="0.2">
      <c r="A91" s="8"/>
      <c r="B91" s="8"/>
      <c r="C91" s="8"/>
      <c r="D91" s="8"/>
    </row>
    <row r="92" spans="1:4" x14ac:dyDescent="0.2">
      <c r="A92" s="8"/>
      <c r="B92" s="8"/>
      <c r="C92" s="8"/>
      <c r="D92" s="8"/>
    </row>
    <row r="93" spans="1:4" x14ac:dyDescent="0.2">
      <c r="A93" s="8"/>
      <c r="B93" s="8"/>
      <c r="C93" s="8"/>
      <c r="D93" s="8"/>
    </row>
    <row r="94" spans="1:4" x14ac:dyDescent="0.2">
      <c r="A94" s="8"/>
      <c r="B94" s="8"/>
      <c r="C94" s="8"/>
      <c r="D94" s="8"/>
    </row>
    <row r="95" spans="1:4" x14ac:dyDescent="0.2">
      <c r="A95" s="8"/>
      <c r="B95" s="8"/>
      <c r="C95" s="8"/>
      <c r="D95" s="8"/>
    </row>
    <row r="96" spans="1:4" x14ac:dyDescent="0.2">
      <c r="A96" s="8"/>
      <c r="B96" s="8"/>
      <c r="C96" s="8"/>
      <c r="D96" s="8"/>
    </row>
    <row r="97" spans="1:4" x14ac:dyDescent="0.2">
      <c r="A97" s="8"/>
      <c r="B97" s="8"/>
      <c r="C97" s="8"/>
      <c r="D97" s="8"/>
    </row>
  </sheetData>
  <sortState ref="A10:K29">
    <sortCondition ref="A10"/>
  </sortState>
  <mergeCells count="11">
    <mergeCell ref="A32:K32"/>
    <mergeCell ref="J8:K8"/>
    <mergeCell ref="A1:K1"/>
    <mergeCell ref="A2:K2"/>
    <mergeCell ref="A3:K3"/>
    <mergeCell ref="A8:A9"/>
    <mergeCell ref="B8:C8"/>
    <mergeCell ref="D8:E8"/>
    <mergeCell ref="F8:G8"/>
    <mergeCell ref="A5:K6"/>
    <mergeCell ref="H8:I8"/>
  </mergeCells>
  <pageMargins left="0.14000000000000001" right="0.91" top="0.36" bottom="0.38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6"/>
  <sheetViews>
    <sheetView tabSelected="1" workbookViewId="0">
      <selection activeCell="F31" sqref="F31"/>
    </sheetView>
  </sheetViews>
  <sheetFormatPr baseColWidth="10" defaultRowHeight="14.25" x14ac:dyDescent="0.2"/>
  <cols>
    <col min="1" max="1" width="33.5546875" style="1" customWidth="1"/>
    <col min="2" max="4" width="20.77734375" style="1" customWidth="1"/>
    <col min="5" max="16384" width="11.5546875" style="1"/>
  </cols>
  <sheetData>
    <row r="1" spans="1:6" ht="16.5" x14ac:dyDescent="0.25">
      <c r="A1" s="87" t="s">
        <v>27</v>
      </c>
      <c r="B1" s="87"/>
      <c r="C1" s="87"/>
      <c r="D1" s="87"/>
    </row>
    <row r="2" spans="1:6" ht="15" x14ac:dyDescent="0.2">
      <c r="A2" s="88" t="s">
        <v>28</v>
      </c>
      <c r="B2" s="88"/>
      <c r="C2" s="88"/>
      <c r="D2" s="88"/>
    </row>
    <row r="3" spans="1:6" x14ac:dyDescent="0.2">
      <c r="A3" s="89" t="s">
        <v>29</v>
      </c>
      <c r="B3" s="89"/>
      <c r="C3" s="89"/>
      <c r="D3" s="89"/>
    </row>
    <row r="5" spans="1:6" ht="21" customHeight="1" x14ac:dyDescent="0.2">
      <c r="A5" s="90" t="s">
        <v>38</v>
      </c>
      <c r="B5" s="90"/>
      <c r="C5" s="90"/>
      <c r="D5" s="90"/>
    </row>
    <row r="6" spans="1:6" ht="15.75" thickBot="1" x14ac:dyDescent="0.3">
      <c r="D6" s="6" t="s">
        <v>30</v>
      </c>
    </row>
    <row r="7" spans="1:6" ht="24.95" customHeight="1" x14ac:dyDescent="0.2">
      <c r="A7" s="95" t="s">
        <v>0</v>
      </c>
      <c r="B7" s="91" t="s">
        <v>36</v>
      </c>
      <c r="C7" s="91" t="s">
        <v>21</v>
      </c>
      <c r="D7" s="93" t="s">
        <v>22</v>
      </c>
      <c r="F7" s="7"/>
    </row>
    <row r="8" spans="1:6" ht="30" customHeight="1" thickBot="1" x14ac:dyDescent="0.25">
      <c r="A8" s="96"/>
      <c r="B8" s="92"/>
      <c r="C8" s="92"/>
      <c r="D8" s="94"/>
    </row>
    <row r="9" spans="1:6" x14ac:dyDescent="0.2">
      <c r="A9" s="3" t="s">
        <v>2</v>
      </c>
      <c r="B9" s="13">
        <v>54776878.872578077</v>
      </c>
      <c r="C9" s="13">
        <v>53944034.554851882</v>
      </c>
      <c r="D9" s="16">
        <f t="shared" ref="D9:D28" si="0">C9-B9</f>
        <v>-832844.31772619486</v>
      </c>
      <c r="F9" s="12"/>
    </row>
    <row r="10" spans="1:6" x14ac:dyDescent="0.2">
      <c r="A10" s="4" t="s">
        <v>3</v>
      </c>
      <c r="B10" s="14">
        <v>37156841.582632974</v>
      </c>
      <c r="C10" s="14">
        <v>36589246.450691372</v>
      </c>
      <c r="D10" s="17">
        <f t="shared" si="0"/>
        <v>-567595.13194160163</v>
      </c>
      <c r="F10" s="12"/>
    </row>
    <row r="11" spans="1:6" x14ac:dyDescent="0.2">
      <c r="A11" s="4" t="s">
        <v>4</v>
      </c>
      <c r="B11" s="14">
        <v>34981839.640785299</v>
      </c>
      <c r="C11" s="14">
        <v>34473067.925632738</v>
      </c>
      <c r="D11" s="17">
        <f t="shared" si="0"/>
        <v>-508771.71515256166</v>
      </c>
      <c r="F11" s="12"/>
    </row>
    <row r="12" spans="1:6" x14ac:dyDescent="0.2">
      <c r="A12" s="4" t="s">
        <v>5</v>
      </c>
      <c r="B12" s="14">
        <v>50102801.688602604</v>
      </c>
      <c r="C12" s="14">
        <v>48124037.180292338</v>
      </c>
      <c r="D12" s="17">
        <f t="shared" si="0"/>
        <v>-1978764.5083102658</v>
      </c>
      <c r="F12" s="12"/>
    </row>
    <row r="13" spans="1:6" x14ac:dyDescent="0.2">
      <c r="A13" s="4" t="s">
        <v>6</v>
      </c>
      <c r="B13" s="14">
        <v>70245307.097357333</v>
      </c>
      <c r="C13" s="14">
        <v>69099353.076491922</v>
      </c>
      <c r="D13" s="17">
        <f t="shared" si="0"/>
        <v>-1145954.0208654106</v>
      </c>
      <c r="F13" s="12"/>
    </row>
    <row r="14" spans="1:6" x14ac:dyDescent="0.2">
      <c r="A14" s="4" t="s">
        <v>7</v>
      </c>
      <c r="B14" s="14">
        <v>25796060.731324203</v>
      </c>
      <c r="C14" s="14">
        <v>25068342.51714151</v>
      </c>
      <c r="D14" s="17">
        <f t="shared" si="0"/>
        <v>-727718.21418269351</v>
      </c>
      <c r="F14" s="12"/>
    </row>
    <row r="15" spans="1:6" x14ac:dyDescent="0.2">
      <c r="A15" s="4" t="s">
        <v>8</v>
      </c>
      <c r="B15" s="14">
        <v>24685621.656699404</v>
      </c>
      <c r="C15" s="14">
        <v>24179214.80536012</v>
      </c>
      <c r="D15" s="17">
        <f t="shared" si="0"/>
        <v>-506406.85133928433</v>
      </c>
      <c r="F15" s="12"/>
    </row>
    <row r="16" spans="1:6" x14ac:dyDescent="0.2">
      <c r="A16" s="4" t="s">
        <v>9</v>
      </c>
      <c r="B16" s="14">
        <v>47548662.873160526</v>
      </c>
      <c r="C16" s="14">
        <v>46738658.402651168</v>
      </c>
      <c r="D16" s="17">
        <f t="shared" si="0"/>
        <v>-810004.47050935775</v>
      </c>
      <c r="F16" s="12"/>
    </row>
    <row r="17" spans="1:6" x14ac:dyDescent="0.2">
      <c r="A17" s="4" t="s">
        <v>10</v>
      </c>
      <c r="B17" s="14">
        <v>41919728.898249902</v>
      </c>
      <c r="C17" s="14">
        <v>41289811.555443309</v>
      </c>
      <c r="D17" s="17">
        <f t="shared" si="0"/>
        <v>-629917.34280659258</v>
      </c>
      <c r="F17" s="12"/>
    </row>
    <row r="18" spans="1:6" x14ac:dyDescent="0.2">
      <c r="A18" s="4" t="s">
        <v>11</v>
      </c>
      <c r="B18" s="14">
        <v>25740502.260878142</v>
      </c>
      <c r="C18" s="14">
        <v>25191162.307178926</v>
      </c>
      <c r="D18" s="17">
        <f t="shared" si="0"/>
        <v>-549339.95369921625</v>
      </c>
      <c r="F18" s="12"/>
    </row>
    <row r="19" spans="1:6" x14ac:dyDescent="0.2">
      <c r="A19" s="4" t="s">
        <v>12</v>
      </c>
      <c r="B19" s="14">
        <v>43414440.745973401</v>
      </c>
      <c r="C19" s="14">
        <v>42719395.694399655</v>
      </c>
      <c r="D19" s="17">
        <f t="shared" si="0"/>
        <v>-695045.05157374591</v>
      </c>
      <c r="F19" s="12"/>
    </row>
    <row r="20" spans="1:6" x14ac:dyDescent="0.2">
      <c r="A20" s="4" t="s">
        <v>13</v>
      </c>
      <c r="B20" s="14">
        <v>49146463.890073963</v>
      </c>
      <c r="C20" s="14">
        <v>48498348.858606093</v>
      </c>
      <c r="D20" s="17">
        <f t="shared" si="0"/>
        <v>-648115.03146786988</v>
      </c>
      <c r="F20" s="12"/>
    </row>
    <row r="21" spans="1:6" x14ac:dyDescent="0.2">
      <c r="A21" s="4" t="s">
        <v>14</v>
      </c>
      <c r="B21" s="14">
        <v>68746687.200448051</v>
      </c>
      <c r="C21" s="14">
        <v>67923827.390357375</v>
      </c>
      <c r="D21" s="17">
        <f t="shared" si="0"/>
        <v>-822859.81009067595</v>
      </c>
      <c r="F21" s="12"/>
    </row>
    <row r="22" spans="1:6" x14ac:dyDescent="0.2">
      <c r="A22" s="4" t="s">
        <v>26</v>
      </c>
      <c r="B22" s="14">
        <v>32344424.501287479</v>
      </c>
      <c r="C22" s="14">
        <v>31873335.656671405</v>
      </c>
      <c r="D22" s="17">
        <f t="shared" si="0"/>
        <v>-471088.84461607412</v>
      </c>
      <c r="F22" s="12"/>
    </row>
    <row r="23" spans="1:6" x14ac:dyDescent="0.2">
      <c r="A23" s="4" t="s">
        <v>15</v>
      </c>
      <c r="B23" s="14">
        <v>42399164.950977392</v>
      </c>
      <c r="C23" s="14">
        <v>41797190.866320878</v>
      </c>
      <c r="D23" s="17">
        <f t="shared" si="0"/>
        <v>-601974.08465651423</v>
      </c>
      <c r="F23" s="12"/>
    </row>
    <row r="24" spans="1:6" x14ac:dyDescent="0.2">
      <c r="A24" s="4" t="s">
        <v>16</v>
      </c>
      <c r="B24" s="14">
        <v>123407771.30982733</v>
      </c>
      <c r="C24" s="14">
        <v>122047735.80598842</v>
      </c>
      <c r="D24" s="17">
        <f t="shared" si="0"/>
        <v>-1360035.5038389117</v>
      </c>
      <c r="F24" s="12"/>
    </row>
    <row r="25" spans="1:6" x14ac:dyDescent="0.2">
      <c r="A25" s="4" t="s">
        <v>17</v>
      </c>
      <c r="B25" s="14">
        <v>52528035.069303639</v>
      </c>
      <c r="C25" s="14">
        <v>51743449.469878577</v>
      </c>
      <c r="D25" s="17">
        <f t="shared" si="0"/>
        <v>-784585.59942506254</v>
      </c>
      <c r="F25" s="12"/>
    </row>
    <row r="26" spans="1:6" x14ac:dyDescent="0.2">
      <c r="A26" s="4" t="s">
        <v>18</v>
      </c>
      <c r="B26" s="14">
        <v>567827863.8647325</v>
      </c>
      <c r="C26" s="14">
        <v>562785549.66437626</v>
      </c>
      <c r="D26" s="17">
        <f t="shared" si="0"/>
        <v>-5042314.200356245</v>
      </c>
      <c r="F26" s="12"/>
    </row>
    <row r="27" spans="1:6" x14ac:dyDescent="0.2">
      <c r="A27" s="4" t="s">
        <v>19</v>
      </c>
      <c r="B27" s="14">
        <v>56114004.950608097</v>
      </c>
      <c r="C27" s="14">
        <v>55422392.093438923</v>
      </c>
      <c r="D27" s="17">
        <f t="shared" si="0"/>
        <v>-691612.85716917366</v>
      </c>
      <c r="F27" s="12"/>
    </row>
    <row r="28" spans="1:6" ht="15" thickBot="1" x14ac:dyDescent="0.25">
      <c r="A28" s="5" t="s">
        <v>20</v>
      </c>
      <c r="B28" s="15">
        <v>47972718.214499645</v>
      </c>
      <c r="C28" s="15">
        <v>47014858.724227212</v>
      </c>
      <c r="D28" s="18">
        <f t="shared" si="0"/>
        <v>-957859.49027243257</v>
      </c>
      <c r="F28" s="12"/>
    </row>
    <row r="29" spans="1:6" ht="15.75" thickBot="1" x14ac:dyDescent="0.3">
      <c r="A29" s="2" t="s">
        <v>1</v>
      </c>
      <c r="B29" s="19">
        <f>SUM(B9:B28)</f>
        <v>1496855820</v>
      </c>
      <c r="C29" s="19">
        <f t="shared" ref="C29:D29" si="1">SUM(C9:C28)</f>
        <v>1476523013</v>
      </c>
      <c r="D29" s="20">
        <f t="shared" si="1"/>
        <v>-20332806.999999885</v>
      </c>
      <c r="F29" s="12"/>
    </row>
    <row r="30" spans="1:6" ht="8.25" customHeight="1" x14ac:dyDescent="0.2">
      <c r="C30" s="9"/>
    </row>
    <row r="31" spans="1:6" ht="67.5" customHeight="1" x14ac:dyDescent="0.2">
      <c r="A31" s="86" t="s">
        <v>44</v>
      </c>
      <c r="B31" s="86"/>
      <c r="C31" s="86"/>
      <c r="D31" s="86"/>
    </row>
    <row r="32" spans="1:6" x14ac:dyDescent="0.2">
      <c r="A32" s="10"/>
      <c r="B32" s="11"/>
      <c r="C32" s="8"/>
    </row>
    <row r="33" spans="1:3" x14ac:dyDescent="0.2">
      <c r="A33" s="10" t="s">
        <v>41</v>
      </c>
      <c r="B33" s="11"/>
      <c r="C33" s="8"/>
    </row>
    <row r="34" spans="1:3" x14ac:dyDescent="0.2">
      <c r="B34" s="8"/>
      <c r="C34" s="8"/>
    </row>
    <row r="35" spans="1:3" x14ac:dyDescent="0.2">
      <c r="B35" s="8"/>
      <c r="C35" s="8"/>
    </row>
    <row r="36" spans="1:3" x14ac:dyDescent="0.2">
      <c r="B36" s="8"/>
    </row>
  </sheetData>
  <sortState ref="A10:D28">
    <sortCondition ref="A9"/>
  </sortState>
  <mergeCells count="9">
    <mergeCell ref="A31:D31"/>
    <mergeCell ref="A1:D1"/>
    <mergeCell ref="A2:D2"/>
    <mergeCell ref="A3:D3"/>
    <mergeCell ref="A5:D5"/>
    <mergeCell ref="B7:B8"/>
    <mergeCell ref="C7:C8"/>
    <mergeCell ref="D7:D8"/>
    <mergeCell ref="A7:A8"/>
  </mergeCells>
  <pageMargins left="0.57999999999999996" right="0.70866141732283472" top="0.43" bottom="0.41" header="0.31496062992125984" footer="0.31496062992125984"/>
  <pageSetup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PROVICIONALES</vt:lpstr>
      <vt:lpstr>DEFINITIVAS</vt:lpstr>
      <vt:lpstr>SALDO AJUSTES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Anselmo Quiñones B</dc:creator>
  <cp:lastModifiedBy>INGCOORD</cp:lastModifiedBy>
  <cp:lastPrinted>2016-06-08T18:05:54Z</cp:lastPrinted>
  <dcterms:created xsi:type="dcterms:W3CDTF">2015-06-09T18:03:51Z</dcterms:created>
  <dcterms:modified xsi:type="dcterms:W3CDTF">2016-06-27T18:18:11Z</dcterms:modified>
</cp:coreProperties>
</file>